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★★新型コロナ対策\20210513_大規模施設協力金★★\申請受付要項\様式（R3.9.22最終版）\３．映画館（大規模施設）請様式一式\"/>
    </mc:Choice>
  </mc:AlternateContent>
  <bookViews>
    <workbookView xWindow="930" yWindow="0" windowWidth="19560" windowHeight="7740" tabRatio="789"/>
  </bookViews>
  <sheets>
    <sheet name="映画館（大規模施設）" sheetId="11" r:id="rId1"/>
    <sheet name="記入例" sheetId="16" r:id="rId2"/>
  </sheets>
  <definedNames>
    <definedName name="_xlnm.Print_Area" localSheetId="0">'映画館（大規模施設）'!$A$1:$AB$81</definedName>
    <definedName name="_xlnm.Print_Area" localSheetId="1">記入例!$A$1:$AB$81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1" l="1"/>
  <c r="P34" i="11"/>
  <c r="P30" i="11"/>
  <c r="P26" i="11"/>
  <c r="P22" i="11"/>
  <c r="P38" i="16"/>
  <c r="P34" i="16"/>
  <c r="P30" i="16"/>
  <c r="P26" i="16"/>
  <c r="P22" i="16"/>
  <c r="K80" i="16" l="1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S50" i="16"/>
  <c r="S46" i="16"/>
  <c r="U78" i="16" s="1"/>
  <c r="S42" i="16"/>
  <c r="U80" i="16" s="1"/>
  <c r="Z37" i="16"/>
  <c r="Z33" i="16"/>
  <c r="Z29" i="16"/>
  <c r="Z25" i="16"/>
  <c r="H70" i="16" s="1"/>
  <c r="Z21" i="16"/>
  <c r="H72" i="16" s="1"/>
  <c r="O17" i="16"/>
  <c r="O12" i="16"/>
  <c r="U12" i="16" s="1"/>
  <c r="H57" i="16" l="1"/>
  <c r="X57" i="16" s="1"/>
  <c r="H62" i="16"/>
  <c r="H67" i="16"/>
  <c r="H71" i="16"/>
  <c r="X71" i="16" s="1"/>
  <c r="H74" i="16"/>
  <c r="H76" i="16"/>
  <c r="H78" i="16"/>
  <c r="X78" i="16" s="1"/>
  <c r="H64" i="16"/>
  <c r="H61" i="16"/>
  <c r="H68" i="16"/>
  <c r="H75" i="16"/>
  <c r="H77" i="16"/>
  <c r="H60" i="16"/>
  <c r="X60" i="16" s="1"/>
  <c r="H69" i="16"/>
  <c r="H63" i="16"/>
  <c r="X63" i="16" s="1"/>
  <c r="H59" i="16"/>
  <c r="H73" i="16"/>
  <c r="H65" i="16"/>
  <c r="H79" i="16"/>
  <c r="H58" i="16"/>
  <c r="X58" i="16" s="1"/>
  <c r="H66" i="16"/>
  <c r="X66" i="16" s="1"/>
  <c r="H80" i="16"/>
  <c r="U61" i="16"/>
  <c r="U60" i="16"/>
  <c r="U64" i="16"/>
  <c r="U70" i="16"/>
  <c r="X70" i="16" s="1"/>
  <c r="U76" i="16"/>
  <c r="U67" i="16"/>
  <c r="U71" i="16"/>
  <c r="U77" i="16"/>
  <c r="U57" i="16"/>
  <c r="U63" i="16"/>
  <c r="U69" i="16"/>
  <c r="U75" i="16"/>
  <c r="U62" i="16"/>
  <c r="U68" i="16"/>
  <c r="U74" i="16"/>
  <c r="U79" i="16"/>
  <c r="U58" i="16"/>
  <c r="U66" i="16"/>
  <c r="U59" i="16"/>
  <c r="U65" i="16"/>
  <c r="X65" i="16" s="1"/>
  <c r="U73" i="16"/>
  <c r="U72" i="16"/>
  <c r="X67" i="16"/>
  <c r="X61" i="16"/>
  <c r="X69" i="16"/>
  <c r="X73" i="16"/>
  <c r="X64" i="16"/>
  <c r="X68" i="16"/>
  <c r="X72" i="16"/>
  <c r="X76" i="16"/>
  <c r="X80" i="16"/>
  <c r="X62" i="16"/>
  <c r="X74" i="16"/>
  <c r="S50" i="11"/>
  <c r="S46" i="11"/>
  <c r="S42" i="11"/>
  <c r="Z37" i="11"/>
  <c r="Z33" i="11"/>
  <c r="Z29" i="11"/>
  <c r="Z25" i="11"/>
  <c r="Z21" i="11"/>
  <c r="X79" i="16" l="1"/>
  <c r="X75" i="16"/>
  <c r="X77" i="16"/>
  <c r="X59" i="16"/>
  <c r="X81" i="16"/>
  <c r="H57" i="11" l="1"/>
  <c r="U75" i="11" l="1"/>
  <c r="K75" i="11"/>
  <c r="H75" i="11"/>
  <c r="U74" i="11"/>
  <c r="K74" i="11"/>
  <c r="H74" i="11"/>
  <c r="U73" i="11"/>
  <c r="K73" i="11"/>
  <c r="H73" i="11"/>
  <c r="U72" i="11"/>
  <c r="K72" i="11"/>
  <c r="H72" i="11"/>
  <c r="U80" i="11"/>
  <c r="K80" i="11"/>
  <c r="H80" i="11"/>
  <c r="U79" i="11"/>
  <c r="K79" i="11"/>
  <c r="H79" i="11"/>
  <c r="U78" i="11"/>
  <c r="K78" i="11"/>
  <c r="H78" i="11"/>
  <c r="U77" i="11"/>
  <c r="K77" i="11"/>
  <c r="H77" i="11"/>
  <c r="U76" i="11"/>
  <c r="K76" i="11"/>
  <c r="H76" i="11"/>
  <c r="U71" i="11"/>
  <c r="K71" i="11"/>
  <c r="H71" i="11"/>
  <c r="U70" i="11"/>
  <c r="K70" i="11"/>
  <c r="H70" i="11"/>
  <c r="U69" i="11"/>
  <c r="K69" i="11"/>
  <c r="H69" i="11"/>
  <c r="U68" i="11"/>
  <c r="K68" i="11"/>
  <c r="H68" i="11"/>
  <c r="U67" i="11"/>
  <c r="K67" i="11"/>
  <c r="H67" i="11"/>
  <c r="U66" i="11"/>
  <c r="K66" i="11"/>
  <c r="H66" i="11"/>
  <c r="U65" i="11"/>
  <c r="K65" i="11"/>
  <c r="H65" i="11"/>
  <c r="U64" i="11"/>
  <c r="K64" i="11"/>
  <c r="H64" i="11"/>
  <c r="U63" i="11"/>
  <c r="K63" i="11"/>
  <c r="H63" i="11"/>
  <c r="U62" i="11"/>
  <c r="K62" i="11"/>
  <c r="H62" i="11"/>
  <c r="U61" i="11"/>
  <c r="K61" i="11"/>
  <c r="H61" i="11"/>
  <c r="U60" i="11"/>
  <c r="K60" i="11"/>
  <c r="H60" i="11"/>
  <c r="U59" i="11"/>
  <c r="K59" i="11"/>
  <c r="H59" i="11"/>
  <c r="U58" i="11"/>
  <c r="K58" i="11"/>
  <c r="H58" i="11"/>
  <c r="U57" i="11"/>
  <c r="K57" i="11"/>
  <c r="O17" i="11"/>
  <c r="O12" i="11"/>
  <c r="U12" i="11" s="1"/>
  <c r="X61" i="11" l="1"/>
  <c r="X65" i="11"/>
  <c r="X69" i="11"/>
  <c r="X77" i="11"/>
  <c r="X72" i="11"/>
  <c r="X60" i="11"/>
  <c r="X76" i="11"/>
  <c r="X80" i="11"/>
  <c r="X64" i="11"/>
  <c r="X68" i="11"/>
  <c r="X75" i="11"/>
  <c r="X57" i="11"/>
  <c r="X81" i="11" s="1"/>
  <c r="X59" i="11"/>
  <c r="X63" i="11"/>
  <c r="X67" i="11"/>
  <c r="X71" i="11"/>
  <c r="X79" i="11"/>
  <c r="X74" i="11"/>
  <c r="X58" i="11"/>
  <c r="X62" i="11"/>
  <c r="X66" i="11"/>
  <c r="X70" i="11"/>
  <c r="X78" i="11"/>
  <c r="X73" i="11"/>
</calcChain>
</file>

<file path=xl/comments1.xml><?xml version="1.0" encoding="utf-8"?>
<comments xmlns="http://schemas.openxmlformats.org/spreadsheetml/2006/main">
  <authors>
    <author>Windows ユーザー</author>
  </authors>
  <commentList>
    <comment ref="X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
（ｱ＋2千円×ｻ＋2万円×コ）×ｵ＋（ｲ×ｸ）
となります。</t>
        </r>
      </text>
    </comment>
    <comment ref="K5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ｻは10以上に限り算定します。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X5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
（ｱ＋2千円×ｻ＋2万円×コ）×ｵ＋（ｲ×ｸ）
となります。</t>
        </r>
      </text>
    </comment>
    <comment ref="K5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ｻは10以上に限り算定します。</t>
        </r>
      </text>
    </comment>
  </commentList>
</comments>
</file>

<file path=xl/sharedStrings.xml><?xml version="1.0" encoding="utf-8"?>
<sst xmlns="http://schemas.openxmlformats.org/spreadsheetml/2006/main" count="299" uniqueCount="86">
  <si>
    <t>㎡</t>
    <phoneticPr fontId="1"/>
  </si>
  <si>
    <t>→</t>
    <phoneticPr fontId="1"/>
  </si>
  <si>
    <t>単位</t>
    <rPh sb="0" eb="2">
      <t>タンイ</t>
    </rPh>
    <phoneticPr fontId="1"/>
  </si>
  <si>
    <t>円/日</t>
    <rPh sb="0" eb="1">
      <t>エン</t>
    </rPh>
    <rPh sb="2" eb="3">
      <t>ニチ</t>
    </rPh>
    <phoneticPr fontId="1"/>
  </si>
  <si>
    <t>1,000㎡を1単位とし、1,000㎡未満は切り捨て</t>
    <rPh sb="8" eb="10">
      <t>タンイ</t>
    </rPh>
    <phoneticPr fontId="1"/>
  </si>
  <si>
    <t>1単位あたり、20万円/日</t>
    <rPh sb="1" eb="3">
      <t>タンイ</t>
    </rPh>
    <rPh sb="9" eb="11">
      <t>マンエン</t>
    </rPh>
    <rPh sb="12" eb="13">
      <t>ニチ</t>
    </rPh>
    <phoneticPr fontId="1"/>
  </si>
  <si>
    <t>本来の営業時間</t>
    <rPh sb="0" eb="2">
      <t>ホンライ</t>
    </rPh>
    <rPh sb="3" eb="7">
      <t>エイギョウジカン</t>
    </rPh>
    <phoneticPr fontId="1"/>
  </si>
  <si>
    <t>要請後の営業時間</t>
    <rPh sb="0" eb="3">
      <t>ヨウセイゴ</t>
    </rPh>
    <rPh sb="4" eb="8">
      <t>エイギョウジカン</t>
    </rPh>
    <phoneticPr fontId="1"/>
  </si>
  <si>
    <t>開始時間</t>
    <rPh sb="0" eb="4">
      <t>カイシジカン</t>
    </rPh>
    <phoneticPr fontId="1"/>
  </si>
  <si>
    <t>終了時間</t>
    <rPh sb="0" eb="4">
      <t>シュウリョウジカン</t>
    </rPh>
    <phoneticPr fontId="1"/>
  </si>
  <si>
    <t>除外時間</t>
    <rPh sb="0" eb="2">
      <t>ジョガイ</t>
    </rPh>
    <rPh sb="2" eb="4">
      <t>ジカン</t>
    </rPh>
    <phoneticPr fontId="1"/>
  </si>
  <si>
    <t>要請している終了時間</t>
    <rPh sb="0" eb="2">
      <t>ヨウセイ</t>
    </rPh>
    <rPh sb="6" eb="10">
      <t>シュウリョウジカン</t>
    </rPh>
    <phoneticPr fontId="1"/>
  </si>
  <si>
    <t>時短率①</t>
    <rPh sb="0" eb="3">
      <t>ジタンリツ</t>
    </rPh>
    <phoneticPr fontId="1"/>
  </si>
  <si>
    <t>時短率②</t>
    <rPh sb="0" eb="3">
      <t>ジタンリツ</t>
    </rPh>
    <phoneticPr fontId="1"/>
  </si>
  <si>
    <t>時短率④</t>
    <rPh sb="0" eb="3">
      <t>ジタンリツ</t>
    </rPh>
    <phoneticPr fontId="1"/>
  </si>
  <si>
    <t>（協力金の算定）</t>
    <rPh sb="1" eb="4">
      <t>キョウリョクキン</t>
    </rPh>
    <rPh sb="5" eb="7">
      <t>サンテイ</t>
    </rPh>
    <phoneticPr fontId="1"/>
  </si>
  <si>
    <t>日付</t>
    <rPh sb="0" eb="2">
      <t>ヒヅケ</t>
    </rPh>
    <phoneticPr fontId="1"/>
  </si>
  <si>
    <t>時短率⑤</t>
    <rPh sb="0" eb="3">
      <t>ジタンリツ</t>
    </rPh>
    <phoneticPr fontId="1"/>
  </si>
  <si>
    <t>時短率①</t>
    <rPh sb="0" eb="2">
      <t>ジタン</t>
    </rPh>
    <rPh sb="2" eb="3">
      <t>リツ</t>
    </rPh>
    <phoneticPr fontId="1"/>
  </si>
  <si>
    <t>時短率②</t>
    <rPh sb="0" eb="2">
      <t>ジタン</t>
    </rPh>
    <rPh sb="2" eb="3">
      <t>リツ</t>
    </rPh>
    <phoneticPr fontId="1"/>
  </si>
  <si>
    <t>時短率④</t>
    <rPh sb="0" eb="2">
      <t>ジタン</t>
    </rPh>
    <rPh sb="2" eb="3">
      <t>リツ</t>
    </rPh>
    <phoneticPr fontId="1"/>
  </si>
  <si>
    <t>テナント等の合計</t>
    <rPh sb="4" eb="5">
      <t>トウ</t>
    </rPh>
    <rPh sb="6" eb="8">
      <t>ゴウケイ</t>
    </rPh>
    <phoneticPr fontId="1"/>
  </si>
  <si>
    <t>本来の営業時間</t>
    <rPh sb="0" eb="2">
      <t>ホンライ</t>
    </rPh>
    <rPh sb="3" eb="5">
      <t>エイギョウ</t>
    </rPh>
    <rPh sb="5" eb="7">
      <t>ジカン</t>
    </rPh>
    <phoneticPr fontId="1"/>
  </si>
  <si>
    <t>時短率➂</t>
    <rPh sb="0" eb="2">
      <t>ジタン</t>
    </rPh>
    <rPh sb="2" eb="3">
      <t>リツ</t>
    </rPh>
    <phoneticPr fontId="1"/>
  </si>
  <si>
    <t>時短率⑤</t>
    <rPh sb="0" eb="2">
      <t>ジタン</t>
    </rPh>
    <rPh sb="2" eb="3">
      <t>リツ</t>
    </rPh>
    <phoneticPr fontId="1"/>
  </si>
  <si>
    <t>常設のスクリーン数</t>
    <rPh sb="0" eb="2">
      <t>ジョウセツ</t>
    </rPh>
    <rPh sb="8" eb="9">
      <t>スウ</t>
    </rPh>
    <phoneticPr fontId="1"/>
  </si>
  <si>
    <t>スクリーン</t>
    <phoneticPr fontId="1"/>
  </si>
  <si>
    <t>1スクリーンあたり、2万円/日</t>
    <rPh sb="11" eb="13">
      <t>マンエン</t>
    </rPh>
    <rPh sb="14" eb="15">
      <t>ニチ</t>
    </rPh>
    <phoneticPr fontId="1"/>
  </si>
  <si>
    <t>（上映率）</t>
    <rPh sb="1" eb="3">
      <t>ジョウエイ</t>
    </rPh>
    <rPh sb="3" eb="4">
      <t>リツ</t>
    </rPh>
    <phoneticPr fontId="1"/>
  </si>
  <si>
    <t>上映①</t>
    <rPh sb="0" eb="2">
      <t>ジョウエイ</t>
    </rPh>
    <phoneticPr fontId="1"/>
  </si>
  <si>
    <t>上映率①</t>
    <rPh sb="0" eb="2">
      <t>ジョウエイ</t>
    </rPh>
    <rPh sb="2" eb="3">
      <t>リツ</t>
    </rPh>
    <phoneticPr fontId="1"/>
  </si>
  <si>
    <t>区分1⃣</t>
    <rPh sb="0" eb="2">
      <t>クブン</t>
    </rPh>
    <phoneticPr fontId="1"/>
  </si>
  <si>
    <t>区分2⃣</t>
    <rPh sb="0" eb="2">
      <t>クブン</t>
    </rPh>
    <phoneticPr fontId="1"/>
  </si>
  <si>
    <t>本来の上映映画回数</t>
    <rPh sb="0" eb="2">
      <t>ホンライ</t>
    </rPh>
    <rPh sb="3" eb="5">
      <t>ジョウエイ</t>
    </rPh>
    <rPh sb="5" eb="7">
      <t>エイガ</t>
    </rPh>
    <rPh sb="7" eb="9">
      <t>カイスウ</t>
    </rPh>
    <phoneticPr fontId="1"/>
  </si>
  <si>
    <t>回</t>
    <rPh sb="0" eb="1">
      <t>カイ</t>
    </rPh>
    <phoneticPr fontId="1"/>
  </si>
  <si>
    <t>上映できなかった映画回数</t>
    <rPh sb="0" eb="2">
      <t>ジョウエイ</t>
    </rPh>
    <rPh sb="8" eb="10">
      <t>エイガ</t>
    </rPh>
    <rPh sb="10" eb="12">
      <t>カイスウ</t>
    </rPh>
    <phoneticPr fontId="1"/>
  </si>
  <si>
    <t>上映②</t>
    <rPh sb="0" eb="2">
      <t>ジョウエイ</t>
    </rPh>
    <phoneticPr fontId="1"/>
  </si>
  <si>
    <t>上映率②</t>
    <rPh sb="0" eb="2">
      <t>ジョウエイ</t>
    </rPh>
    <rPh sb="2" eb="3">
      <t>リツ</t>
    </rPh>
    <phoneticPr fontId="1"/>
  </si>
  <si>
    <t>上映➂</t>
    <rPh sb="0" eb="2">
      <t>ジョウエイ</t>
    </rPh>
    <phoneticPr fontId="1"/>
  </si>
  <si>
    <t>（スクリーンの数）</t>
    <rPh sb="7" eb="8">
      <t>カズ</t>
    </rPh>
    <phoneticPr fontId="1"/>
  </si>
  <si>
    <t>時短⑤（イベントや映画）</t>
    <rPh sb="0" eb="2">
      <t>ジタン</t>
    </rPh>
    <rPh sb="9" eb="11">
      <t>エイガ</t>
    </rPh>
    <phoneticPr fontId="1"/>
  </si>
  <si>
    <t>建築物の床面積</t>
    <rPh sb="0" eb="3">
      <t>ケンチクブツ</t>
    </rPh>
    <rPh sb="4" eb="7">
      <t>ユカメンセキ</t>
    </rPh>
    <phoneticPr fontId="1"/>
  </si>
  <si>
    <t>ｱ</t>
    <phoneticPr fontId="1"/>
  </si>
  <si>
    <t>ｲ</t>
    <phoneticPr fontId="1"/>
  </si>
  <si>
    <t>ｳ</t>
    <phoneticPr fontId="1"/>
  </si>
  <si>
    <t>対応なし</t>
    <rPh sb="0" eb="2">
      <t>タイオウ</t>
    </rPh>
    <phoneticPr fontId="1"/>
  </si>
  <si>
    <t>ｶ</t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</si>
  <si>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</si>
  <si>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</si>
  <si>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（時短率等）</t>
    <rPh sb="1" eb="3">
      <t>ジタン</t>
    </rPh>
    <rPh sb="3" eb="4">
      <t>リツ</t>
    </rPh>
    <rPh sb="4" eb="5">
      <t>トウ</t>
    </rPh>
    <phoneticPr fontId="1"/>
  </si>
  <si>
    <t>ｴ</t>
    <phoneticPr fontId="1"/>
  </si>
  <si>
    <t>ｵ=ｴ/ｳ</t>
    <phoneticPr fontId="1"/>
  </si>
  <si>
    <t>ｷ</t>
    <phoneticPr fontId="1"/>
  </si>
  <si>
    <t>ｸ=ｷ/ｶ</t>
    <phoneticPr fontId="1"/>
  </si>
  <si>
    <t>ｻ=ｹ+ｺ</t>
    <phoneticPr fontId="1"/>
  </si>
  <si>
    <t>時短率
ｵ</t>
    <rPh sb="0" eb="2">
      <t>ジタン</t>
    </rPh>
    <rPh sb="2" eb="3">
      <t>リツ</t>
    </rPh>
    <phoneticPr fontId="1"/>
  </si>
  <si>
    <t>上映率①</t>
    <phoneticPr fontId="1"/>
  </si>
  <si>
    <t>上映率②</t>
    <phoneticPr fontId="1"/>
  </si>
  <si>
    <t>【自己利用部分面積の協力金】</t>
    <rPh sb="1" eb="3">
      <t>ジコ</t>
    </rPh>
    <rPh sb="3" eb="5">
      <t>リヨウ</t>
    </rPh>
    <rPh sb="5" eb="7">
      <t>ブブン</t>
    </rPh>
    <rPh sb="7" eb="9">
      <t>メンセキ</t>
    </rPh>
    <rPh sb="10" eb="13">
      <t>キョウリョクキン</t>
    </rPh>
    <phoneticPr fontId="1"/>
  </si>
  <si>
    <t>合　　　計</t>
    <rPh sb="0" eb="1">
      <t>ゴウ</t>
    </rPh>
    <rPh sb="4" eb="5">
      <t>ケイ</t>
    </rPh>
    <phoneticPr fontId="1"/>
  </si>
  <si>
    <t>時短した時間</t>
    <rPh sb="0" eb="2">
      <t>ジタン</t>
    </rPh>
    <rPh sb="4" eb="6">
      <t>ジカン</t>
    </rPh>
    <phoneticPr fontId="1"/>
  </si>
  <si>
    <t>時短①（イベントや映画）</t>
    <rPh sb="0" eb="2">
      <t>ジタン</t>
    </rPh>
    <phoneticPr fontId="1"/>
  </si>
  <si>
    <t>時短②（イベントや映画）</t>
    <rPh sb="0" eb="2">
      <t>ジタン</t>
    </rPh>
    <phoneticPr fontId="1"/>
  </si>
  <si>
    <t>時短➂（イベントや映画）</t>
    <rPh sb="0" eb="2">
      <t>ジタン</t>
    </rPh>
    <phoneticPr fontId="1"/>
  </si>
  <si>
    <t>時短④（イベントや映画）</t>
    <rPh sb="0" eb="2">
      <t>ジタン</t>
    </rPh>
    <phoneticPr fontId="1"/>
  </si>
  <si>
    <t>上映率➂</t>
    <phoneticPr fontId="1"/>
  </si>
  <si>
    <t>時短率③</t>
    <rPh sb="0" eb="3">
      <t>ジタンリツ</t>
    </rPh>
    <phoneticPr fontId="1"/>
  </si>
  <si>
    <t>上映率③</t>
    <rPh sb="0" eb="2">
      <t>ジョウエイ</t>
    </rPh>
    <rPh sb="2" eb="3">
      <t>リツ</t>
    </rPh>
    <phoneticPr fontId="1"/>
  </si>
  <si>
    <r>
      <t xml:space="preserve">上映率
</t>
    </r>
    <r>
      <rPr>
        <sz val="6"/>
        <color theme="1"/>
        <rFont val="游ゴシック"/>
        <family val="3"/>
        <charset val="128"/>
        <scheme val="minor"/>
      </rPr>
      <t>ｸ</t>
    </r>
    <rPh sb="0" eb="2">
      <t>ジョウエイ</t>
    </rPh>
    <rPh sb="2" eb="3">
      <t>リツ</t>
    </rPh>
    <phoneticPr fontId="1"/>
  </si>
  <si>
    <t>うち、自己利用部分の面積</t>
    <rPh sb="3" eb="5">
      <t>ジコ</t>
    </rPh>
    <rPh sb="5" eb="7">
      <t>リヨウ</t>
    </rPh>
    <rPh sb="7" eb="9">
      <t>ブブン</t>
    </rPh>
    <rPh sb="10" eb="12">
      <t>メンセキ</t>
    </rPh>
    <phoneticPr fontId="1"/>
  </si>
  <si>
    <t>テナント数 ｹ</t>
    <rPh sb="4" eb="5">
      <t>スウ</t>
    </rPh>
    <phoneticPr fontId="1"/>
  </si>
  <si>
    <t>特定百貨店店舗数 ｺ</t>
    <rPh sb="0" eb="7">
      <t>トクテイヒャッカテンテンポ</t>
    </rPh>
    <rPh sb="7" eb="8">
      <t>スウ</t>
    </rPh>
    <phoneticPr fontId="1"/>
  </si>
  <si>
    <t>上映率①</t>
  </si>
  <si>
    <t>Ｂシネマ高松</t>
    <rPh sb="4" eb="6">
      <t>タカマツ</t>
    </rPh>
    <phoneticPr fontId="1"/>
  </si>
  <si>
    <t>上映率②</t>
  </si>
  <si>
    <t>施設（店舗）名称</t>
    <rPh sb="0" eb="2">
      <t>シセツ</t>
    </rPh>
    <rPh sb="3" eb="5">
      <t>テンポ</t>
    </rPh>
    <rPh sb="6" eb="8">
      <t>メイショウ</t>
    </rPh>
    <phoneticPr fontId="1"/>
  </si>
  <si>
    <t>（施設（店舗）の面積）</t>
    <rPh sb="1" eb="3">
      <t>シセツ</t>
    </rPh>
    <rPh sb="4" eb="6">
      <t>テンポ</t>
    </rPh>
    <rPh sb="8" eb="10">
      <t>メンセキ</t>
    </rPh>
    <phoneticPr fontId="1"/>
  </si>
  <si>
    <t>【３　映画館（大規模施設）】</t>
    <rPh sb="3" eb="6">
      <t>エイガカン</t>
    </rPh>
    <phoneticPr fontId="1"/>
  </si>
  <si>
    <r>
      <t>協力金申請額算定表</t>
    </r>
    <r>
      <rPr>
        <sz val="11"/>
        <color theme="1"/>
        <rFont val="游ゴシック"/>
        <family val="3"/>
        <charset val="128"/>
        <scheme val="minor"/>
      </rPr>
      <t>（映画館（大規模施設））</t>
    </r>
    <rPh sb="0" eb="3">
      <t>キョウリョクキン</t>
    </rPh>
    <rPh sb="3" eb="5">
      <t>シンセイ</t>
    </rPh>
    <rPh sb="5" eb="6">
      <t>ガク</t>
    </rPh>
    <rPh sb="6" eb="8">
      <t>サンテイ</t>
    </rPh>
    <rPh sb="8" eb="9">
      <t>ヒョウ</t>
    </rPh>
    <rPh sb="14" eb="19">
      <t>ダイキボシセツ</t>
    </rPh>
    <phoneticPr fontId="1"/>
  </si>
  <si>
    <r>
      <t xml:space="preserve">支払い金額（円）
</t>
    </r>
    <r>
      <rPr>
        <sz val="9"/>
        <color theme="1"/>
        <rFont val="游ゴシック"/>
        <family val="3"/>
        <charset val="128"/>
        <scheme val="minor"/>
      </rPr>
      <t>（千円未満切上げ）</t>
    </r>
    <rPh sb="0" eb="2">
      <t>シハラ</t>
    </rPh>
    <rPh sb="3" eb="5">
      <t>キンガク</t>
    </rPh>
    <rPh sb="6" eb="7">
      <t>エン</t>
    </rPh>
    <rPh sb="10" eb="14">
      <t>センエンミマン</t>
    </rPh>
    <rPh sb="14" eb="16">
      <t>キリア</t>
    </rPh>
    <phoneticPr fontId="1"/>
  </si>
  <si>
    <t>申請額</t>
    <rPh sb="0" eb="3">
      <t>シンセイガク</t>
    </rPh>
    <phoneticPr fontId="1"/>
  </si>
  <si>
    <t>小数点第3位未満切上げ</t>
    <rPh sb="0" eb="4">
      <t>ショウスウテンダイ</t>
    </rPh>
    <rPh sb="5" eb="6">
      <t>イ</t>
    </rPh>
    <rPh sb="6" eb="8">
      <t>ミマン</t>
    </rPh>
    <rPh sb="8" eb="10">
      <t>キリア</t>
    </rPh>
    <phoneticPr fontId="1"/>
  </si>
  <si>
    <t>本算定表は、施設又は店舗ごとに作成してください。</t>
    <rPh sb="0" eb="4">
      <t>ホンサンテイヒョウ</t>
    </rPh>
    <rPh sb="6" eb="8">
      <t>シセツ</t>
    </rPh>
    <rPh sb="8" eb="9">
      <t>マタ</t>
    </rPh>
    <rPh sb="10" eb="12">
      <t>テンポ</t>
    </rPh>
    <rPh sb="15" eb="17">
      <t>サクセイ</t>
    </rPh>
    <phoneticPr fontId="1"/>
  </si>
  <si>
    <t>時短率③</t>
    <phoneticPr fontId="1"/>
  </si>
  <si>
    <t>上映率③</t>
    <phoneticPr fontId="1"/>
  </si>
  <si>
    <t>入力は24時間表示で（例:20:00）</t>
    <rPh sb="0" eb="2">
      <t>ニュウリョク</t>
    </rPh>
    <rPh sb="5" eb="9">
      <t>ジカンヒョウジ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</si>
</sst>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[h]:mm"/>
    <numFmt numFmtId="178" formatCode="m&quot;月&quot;d&quot;日&quot;\(aaa\)"/>
    <numFmt numFmtId="179" formatCode="#,##0.000;&quot;△ &quot;#,##0.000"/>
    <numFmt numFmtId="180" formatCode="#,##0.000_ "/>
    <numFmt numFmtId="181" formatCode="#,##0.000_);[Red]\(#,##0.00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2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177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 shrinkToFit="1"/>
    </xf>
    <xf numFmtId="176" fontId="4" fillId="0" borderId="3" xfId="0" applyNumberFormat="1" applyFont="1" applyBorder="1" applyAlignment="1" applyProtection="1">
      <alignment horizontal="right" vertical="center" indent="1" shrinkToFit="1"/>
    </xf>
    <xf numFmtId="176" fontId="4" fillId="0" borderId="4" xfId="0" applyNumberFormat="1" applyFont="1" applyBorder="1" applyAlignment="1" applyProtection="1">
      <alignment horizontal="right" vertical="center" indent="1" shrinkToFit="1"/>
    </xf>
    <xf numFmtId="176" fontId="4" fillId="0" borderId="5" xfId="0" applyNumberFormat="1" applyFont="1" applyBorder="1" applyAlignment="1" applyProtection="1">
      <alignment horizontal="right" vertical="center" indent="1" shrinkToFit="1"/>
    </xf>
    <xf numFmtId="178" fontId="3" fillId="0" borderId="1" xfId="0" applyNumberFormat="1" applyFont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81" fontId="7" fillId="0" borderId="1" xfId="0" applyNumberFormat="1" applyFont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176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16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right" vertical="center" indent="1" shrinkToFit="1"/>
    </xf>
    <xf numFmtId="0" fontId="2" fillId="0" borderId="14" xfId="0" applyFont="1" applyBorder="1" applyAlignment="1" applyProtection="1">
      <alignment horizontal="right" vertical="center" indent="1" shrinkToFit="1"/>
    </xf>
    <xf numFmtId="0" fontId="2" fillId="0" borderId="15" xfId="0" applyFont="1" applyBorder="1" applyAlignment="1" applyProtection="1">
      <alignment horizontal="right" vertical="center" indent="1" shrinkToFit="1"/>
    </xf>
    <xf numFmtId="176" fontId="7" fillId="0" borderId="6" xfId="0" applyNumberFormat="1" applyFont="1" applyBorder="1" applyAlignment="1" applyProtection="1">
      <alignment horizontal="center" vertical="center" shrinkToFit="1"/>
    </xf>
    <xf numFmtId="176" fontId="7" fillId="0" borderId="7" xfId="0" applyNumberFormat="1" applyFont="1" applyBorder="1" applyAlignment="1" applyProtection="1">
      <alignment horizontal="center" vertical="center" shrinkToFit="1"/>
    </xf>
    <xf numFmtId="176" fontId="7" fillId="0" borderId="8" xfId="0" applyNumberFormat="1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80" fontId="4" fillId="0" borderId="6" xfId="0" applyNumberFormat="1" applyFont="1" applyBorder="1" applyAlignment="1" applyProtection="1">
      <alignment horizontal="center" vertical="center" shrinkToFit="1"/>
    </xf>
    <xf numFmtId="180" fontId="4" fillId="0" borderId="7" xfId="0" applyNumberFormat="1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shrinkToFit="1"/>
    </xf>
    <xf numFmtId="180" fontId="0" fillId="0" borderId="2" xfId="0" applyNumberFormat="1" applyBorder="1" applyAlignment="1" applyProtection="1">
      <alignment horizontal="center" vertical="center" shrinkToFit="1"/>
    </xf>
    <xf numFmtId="180" fontId="0" fillId="0" borderId="0" xfId="0" applyNumberFormat="1" applyAlignment="1" applyProtection="1">
      <alignment horizontal="center" vertical="center" shrinkToFit="1"/>
    </xf>
    <xf numFmtId="180" fontId="0" fillId="0" borderId="12" xfId="0" applyNumberFormat="1" applyBorder="1" applyAlignment="1" applyProtection="1">
      <alignment horizontal="center" vertical="center" shrinkToFit="1"/>
    </xf>
    <xf numFmtId="180" fontId="0" fillId="0" borderId="9" xfId="0" applyNumberFormat="1" applyBorder="1" applyAlignment="1" applyProtection="1">
      <alignment horizontal="center" vertical="center" shrinkToFit="1"/>
    </xf>
    <xf numFmtId="180" fontId="0" fillId="0" borderId="10" xfId="0" applyNumberFormat="1" applyBorder="1" applyAlignment="1" applyProtection="1">
      <alignment horizontal="center" vertical="center" shrinkToFit="1"/>
    </xf>
    <xf numFmtId="180" fontId="0" fillId="0" borderId="11" xfId="0" applyNumberFormat="1" applyBorder="1" applyAlignment="1" applyProtection="1">
      <alignment horizontal="center" vertical="center" shrinkToFit="1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</xf>
    <xf numFmtId="177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right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77" fontId="4" fillId="0" borderId="6" xfId="0" applyNumberFormat="1" applyFont="1" applyBorder="1" applyAlignment="1" applyProtection="1">
      <alignment horizontal="center" vertical="center" shrinkToFit="1"/>
    </xf>
    <xf numFmtId="177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vertical="center" shrinkToFit="1"/>
      <protection locked="0"/>
    </xf>
    <xf numFmtId="176" fontId="11" fillId="2" borderId="4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176" fontId="4" fillId="0" borderId="3" xfId="0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Alignment="1" applyProtection="1">
      <alignment vertical="center" shrinkToFit="1"/>
    </xf>
    <xf numFmtId="177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vertical="center" shrinkToFit="1"/>
    </xf>
    <xf numFmtId="0" fontId="4" fillId="4" borderId="4" xfId="0" applyFont="1" applyFill="1" applyBorder="1" applyAlignment="1" applyProtection="1">
      <alignment vertical="center" shrinkToFit="1"/>
    </xf>
    <xf numFmtId="0" fontId="4" fillId="4" borderId="5" xfId="0" applyFont="1" applyFill="1" applyBorder="1" applyAlignment="1" applyProtection="1">
      <alignment vertical="center" shrinkToFit="1"/>
    </xf>
    <xf numFmtId="20" fontId="11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17" fillId="2" borderId="3" xfId="0" applyFont="1" applyFill="1" applyBorder="1" applyAlignment="1" applyProtection="1">
      <alignment horizontal="left" vertical="center" shrinkToFit="1"/>
    </xf>
    <xf numFmtId="0" fontId="17" fillId="2" borderId="4" xfId="0" applyFont="1" applyFill="1" applyBorder="1" applyAlignment="1" applyProtection="1">
      <alignment horizontal="left" vertical="center" shrinkToFit="1"/>
    </xf>
    <xf numFmtId="0" fontId="17" fillId="2" borderId="5" xfId="0" applyFont="1" applyFill="1" applyBorder="1" applyAlignment="1" applyProtection="1">
      <alignment horizontal="left" vertical="center" shrinkToFit="1"/>
    </xf>
    <xf numFmtId="176" fontId="17" fillId="2" borderId="3" xfId="0" applyNumberFormat="1" applyFont="1" applyFill="1" applyBorder="1" applyAlignment="1" applyProtection="1">
      <alignment vertical="center" shrinkToFit="1"/>
    </xf>
    <xf numFmtId="176" fontId="17" fillId="2" borderId="4" xfId="0" applyNumberFormat="1" applyFont="1" applyFill="1" applyBorder="1" applyAlignment="1" applyProtection="1">
      <alignment vertical="center" shrinkToFit="1"/>
    </xf>
    <xf numFmtId="176" fontId="17" fillId="2" borderId="3" xfId="0" applyNumberFormat="1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177" fontId="17" fillId="2" borderId="1" xfId="0" applyNumberFormat="1" applyFont="1" applyFill="1" applyBorder="1" applyAlignment="1" applyProtection="1">
      <alignment horizontal="center" vertical="center" shrinkToFit="1"/>
    </xf>
    <xf numFmtId="0" fontId="17" fillId="2" borderId="1" xfId="0" applyFont="1" applyFill="1" applyBorder="1" applyAlignment="1" applyProtection="1">
      <alignment horizontal="center" vertical="center" shrinkToFit="1"/>
    </xf>
    <xf numFmtId="177" fontId="11" fillId="2" borderId="1" xfId="0" applyNumberFormat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177" fontId="19" fillId="2" borderId="6" xfId="0" applyNumberFormat="1" applyFont="1" applyFill="1" applyBorder="1" applyAlignment="1" applyProtection="1">
      <alignment horizontal="center" vertical="center" shrinkToFit="1"/>
    </xf>
    <xf numFmtId="177" fontId="19" fillId="2" borderId="7" xfId="0" applyNumberFormat="1" applyFont="1" applyFill="1" applyBorder="1" applyAlignment="1" applyProtection="1">
      <alignment horizontal="center" vertical="center" shrinkToFit="1"/>
    </xf>
    <xf numFmtId="177" fontId="19" fillId="2" borderId="8" xfId="0" applyNumberFormat="1" applyFont="1" applyFill="1" applyBorder="1" applyAlignment="1" applyProtection="1">
      <alignment horizontal="center" vertical="center" shrinkToFit="1"/>
    </xf>
    <xf numFmtId="177" fontId="19" fillId="2" borderId="9" xfId="0" applyNumberFormat="1" applyFont="1" applyFill="1" applyBorder="1" applyAlignment="1" applyProtection="1">
      <alignment horizontal="center" vertical="center" shrinkToFit="1"/>
    </xf>
    <xf numFmtId="177" fontId="19" fillId="2" borderId="10" xfId="0" applyNumberFormat="1" applyFont="1" applyFill="1" applyBorder="1" applyAlignment="1" applyProtection="1">
      <alignment horizontal="center" vertical="center" shrinkToFit="1"/>
    </xf>
    <xf numFmtId="177" fontId="19" fillId="2" borderId="11" xfId="0" applyNumberFormat="1" applyFont="1" applyFill="1" applyBorder="1" applyAlignment="1" applyProtection="1">
      <alignment horizontal="center" vertical="center" shrinkToFit="1"/>
    </xf>
    <xf numFmtId="0" fontId="19" fillId="2" borderId="7" xfId="0" applyFont="1" applyFill="1" applyBorder="1" applyAlignment="1" applyProtection="1">
      <alignment horizontal="center" vertical="center" shrinkToFit="1"/>
    </xf>
    <xf numFmtId="0" fontId="19" fillId="2" borderId="8" xfId="0" applyFont="1" applyFill="1" applyBorder="1" applyAlignment="1" applyProtection="1">
      <alignment horizontal="center" vertic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10" xfId="0" applyFont="1" applyFill="1" applyBorder="1" applyAlignment="1" applyProtection="1">
      <alignment horizontal="center" vertical="center" shrinkToFit="1"/>
    </xf>
    <xf numFmtId="0" fontId="20" fillId="2" borderId="11" xfId="0" applyFont="1" applyFill="1" applyBorder="1" applyAlignment="1" applyProtection="1">
      <alignment horizontal="center" vertical="center" shrinkToFit="1"/>
    </xf>
    <xf numFmtId="177" fontId="4" fillId="2" borderId="6" xfId="0" applyNumberFormat="1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7" fontId="11" fillId="2" borderId="3" xfId="0" applyNumberFormat="1" applyFont="1" applyFill="1" applyBorder="1" applyAlignment="1" applyProtection="1">
      <alignment horizontal="center" vertical="center" shrinkToFit="1"/>
    </xf>
    <xf numFmtId="177" fontId="11" fillId="2" borderId="4" xfId="0" applyNumberFormat="1" applyFont="1" applyFill="1" applyBorder="1" applyAlignment="1" applyProtection="1">
      <alignment horizontal="center" vertical="center" shrinkToFit="1"/>
    </xf>
    <xf numFmtId="177" fontId="11" fillId="2" borderId="5" xfId="0" applyNumberFormat="1" applyFont="1" applyFill="1" applyBorder="1" applyAlignment="1" applyProtection="1">
      <alignment horizontal="center" vertical="center" shrinkToFit="1"/>
    </xf>
    <xf numFmtId="176" fontId="17" fillId="2" borderId="3" xfId="0" applyNumberFormat="1" applyFont="1" applyFill="1" applyBorder="1" applyAlignment="1" applyProtection="1">
      <alignment horizontal="center" vertical="center"/>
    </xf>
    <xf numFmtId="176" fontId="18" fillId="0" borderId="4" xfId="0" applyNumberFormat="1" applyFont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</xf>
    <xf numFmtId="176" fontId="14" fillId="0" borderId="4" xfId="0" applyNumberFormat="1" applyFont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 shrinkToFit="1"/>
    </xf>
    <xf numFmtId="176" fontId="12" fillId="2" borderId="3" xfId="0" applyNumberFormat="1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176" fontId="12" fillId="2" borderId="5" xfId="0" applyNumberFormat="1" applyFont="1" applyFill="1" applyBorder="1" applyAlignment="1" applyProtection="1">
      <alignment horizontal="center" vertical="center" shrinkToFit="1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shrinkToFit="1"/>
    </xf>
    <xf numFmtId="0" fontId="21" fillId="2" borderId="3" xfId="0" applyFont="1" applyFill="1" applyBorder="1" applyAlignment="1" applyProtection="1">
      <alignment horizontal="center" vertical="center" shrinkToFit="1"/>
    </xf>
    <xf numFmtId="0" fontId="21" fillId="2" borderId="4" xfId="0" applyFont="1" applyFill="1" applyBorder="1" applyAlignment="1" applyProtection="1">
      <alignment horizontal="center" vertical="center" shrinkToFit="1"/>
    </xf>
    <xf numFmtId="0" fontId="21" fillId="2" borderId="5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219075</xdr:colOff>
      <xdr:row>0</xdr:row>
      <xdr:rowOff>200025</xdr:rowOff>
    </xdr:from>
    <xdr:to>
      <xdr:col>26</xdr:col>
      <xdr:colOff>180975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248275" y="200025"/>
          <a:ext cx="876300" cy="3524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190500</xdr:colOff>
      <xdr:row>8</xdr:row>
      <xdr:rowOff>19050</xdr:rowOff>
    </xdr:from>
    <xdr:to>
      <xdr:col>15</xdr:col>
      <xdr:colOff>180975</xdr:colOff>
      <xdr:row>9</xdr:row>
      <xdr:rowOff>142875</xdr:rowOff>
    </xdr:to>
    <xdr:sp macro="" textlink="">
      <xdr:nvSpPr>
        <xdr:cNvPr id="3" name="四角形吹き出し 2"/>
        <xdr:cNvSpPr/>
      </xdr:nvSpPr>
      <xdr:spPr>
        <a:xfrm>
          <a:off x="1104900" y="1257300"/>
          <a:ext cx="2505075" cy="228600"/>
        </a:xfrm>
        <a:prstGeom prst="wedgeRectCallout">
          <a:avLst>
            <a:gd name="adj1" fmla="val -1441"/>
            <a:gd name="adj2" fmla="val 8301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床面積の合計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3</xdr:col>
      <xdr:colOff>190500</xdr:colOff>
      <xdr:row>12</xdr:row>
      <xdr:rowOff>104775</xdr:rowOff>
    </xdr:from>
    <xdr:to>
      <xdr:col>14</xdr:col>
      <xdr:colOff>180975</xdr:colOff>
      <xdr:row>14</xdr:row>
      <xdr:rowOff>47625</xdr:rowOff>
    </xdr:to>
    <xdr:sp macro="" textlink="">
      <xdr:nvSpPr>
        <xdr:cNvPr id="4" name="四角形吹き出し 3"/>
        <xdr:cNvSpPr/>
      </xdr:nvSpPr>
      <xdr:spPr>
        <a:xfrm>
          <a:off x="876300" y="1905000"/>
          <a:ext cx="2505075" cy="247650"/>
        </a:xfrm>
        <a:prstGeom prst="wedgeRectCallout">
          <a:avLst>
            <a:gd name="adj1" fmla="val -301"/>
            <a:gd name="adj2" fmla="val -11314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対象部分の計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15</xdr:col>
      <xdr:colOff>19050</xdr:colOff>
      <xdr:row>12</xdr:row>
      <xdr:rowOff>76200</xdr:rowOff>
    </xdr:from>
    <xdr:to>
      <xdr:col>23</xdr:col>
      <xdr:colOff>0</xdr:colOff>
      <xdr:row>16</xdr:row>
      <xdr:rowOff>9525</xdr:rowOff>
    </xdr:to>
    <xdr:sp macro="" textlink="">
      <xdr:nvSpPr>
        <xdr:cNvPr id="6" name="四角形吹き出し 5"/>
        <xdr:cNvSpPr/>
      </xdr:nvSpPr>
      <xdr:spPr>
        <a:xfrm>
          <a:off x="3448050" y="1876425"/>
          <a:ext cx="1809750" cy="495300"/>
        </a:xfrm>
        <a:prstGeom prst="wedgeRectCallout">
          <a:avLst>
            <a:gd name="adj1" fmla="val -76892"/>
            <a:gd name="adj2" fmla="val 5993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映画を上映することとしている</a:t>
          </a:r>
          <a:r>
            <a:rPr kumimoji="1" lang="ja-JP" altLang="en-US" sz="900" b="1" u="sng">
              <a:solidFill>
                <a:srgbClr val="FF0000"/>
              </a:solidFill>
            </a:rPr>
            <a:t>常設のスクリーン数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27</xdr:col>
      <xdr:colOff>209550</xdr:colOff>
      <xdr:row>20</xdr:row>
      <xdr:rowOff>133350</xdr:rowOff>
    </xdr:to>
    <xdr:sp macro="" textlink="">
      <xdr:nvSpPr>
        <xdr:cNvPr id="7" name="四角形吹き出し 6"/>
        <xdr:cNvSpPr/>
      </xdr:nvSpPr>
      <xdr:spPr>
        <a:xfrm>
          <a:off x="3905250" y="2543175"/>
          <a:ext cx="2476500" cy="514350"/>
        </a:xfrm>
        <a:prstGeom prst="wedgeRectCallout">
          <a:avLst>
            <a:gd name="adj1" fmla="val -79770"/>
            <a:gd name="adj2" fmla="val 3685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日中と夜間に分けて営業を行うなど、</a:t>
          </a:r>
          <a:r>
            <a:rPr kumimoji="1" lang="ja-JP" altLang="en-US" sz="900" b="1" u="sng">
              <a:solidFill>
                <a:srgbClr val="FF0000"/>
              </a:solidFill>
            </a:rPr>
            <a:t>施設を閉じている時間があれば</a:t>
          </a:r>
          <a:r>
            <a:rPr kumimoji="1" lang="ja-JP" altLang="en-US" sz="900" b="1">
              <a:solidFill>
                <a:srgbClr val="FF0000"/>
              </a:solidFill>
            </a:rPr>
            <a:t>、除外時間に記入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200025</xdr:colOff>
      <xdr:row>28</xdr:row>
      <xdr:rowOff>95250</xdr:rowOff>
    </xdr:from>
    <xdr:to>
      <xdr:col>21</xdr:col>
      <xdr:colOff>219075</xdr:colOff>
      <xdr:row>32</xdr:row>
      <xdr:rowOff>76200</xdr:rowOff>
    </xdr:to>
    <xdr:sp macro="" textlink="">
      <xdr:nvSpPr>
        <xdr:cNvPr id="8" name="四角形吹き出し 7"/>
        <xdr:cNvSpPr/>
      </xdr:nvSpPr>
      <xdr:spPr>
        <a:xfrm>
          <a:off x="2943225" y="4086225"/>
          <a:ext cx="2076450" cy="514350"/>
        </a:xfrm>
        <a:prstGeom prst="wedgeRectCallout">
          <a:avLst>
            <a:gd name="adj1" fmla="val 22651"/>
            <a:gd name="adj2" fmla="val -9525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u="sng">
              <a:solidFill>
                <a:srgbClr val="FF0000"/>
              </a:solidFill>
            </a:rPr>
            <a:t>要請後の終了時間が要請している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時以前の場合は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時で計算</a:t>
          </a:r>
          <a:endParaRPr kumimoji="1" lang="en-US" altLang="ja-JP" sz="900" b="1" u="sng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38100</xdr:colOff>
      <xdr:row>29</xdr:row>
      <xdr:rowOff>95250</xdr:rowOff>
    </xdr:from>
    <xdr:to>
      <xdr:col>9</xdr:col>
      <xdr:colOff>133350</xdr:colOff>
      <xdr:row>33</xdr:row>
      <xdr:rowOff>76200</xdr:rowOff>
    </xdr:to>
    <xdr:sp macro="" textlink="">
      <xdr:nvSpPr>
        <xdr:cNvPr id="9" name="四角形吹き出し 8"/>
        <xdr:cNvSpPr/>
      </xdr:nvSpPr>
      <xdr:spPr>
        <a:xfrm>
          <a:off x="38100" y="4238625"/>
          <a:ext cx="2152650" cy="514350"/>
        </a:xfrm>
        <a:prstGeom prst="wedgeRectCallout">
          <a:avLst>
            <a:gd name="adj1" fmla="val -38705"/>
            <a:gd name="adj2" fmla="val -1742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日によって営業時間が異なる場合は、</a:t>
          </a:r>
          <a:r>
            <a:rPr kumimoji="1" lang="ja-JP" altLang="en-US" sz="900" b="1" u="sng">
              <a:solidFill>
                <a:srgbClr val="FF0000"/>
              </a:solidFill>
            </a:rPr>
            <a:t>全てのパターン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13</xdr:col>
      <xdr:colOff>47625</xdr:colOff>
      <xdr:row>43</xdr:row>
      <xdr:rowOff>95250</xdr:rowOff>
    </xdr:from>
    <xdr:to>
      <xdr:col>26</xdr:col>
      <xdr:colOff>66675</xdr:colOff>
      <xdr:row>47</xdr:row>
      <xdr:rowOff>57150</xdr:rowOff>
    </xdr:to>
    <xdr:sp macro="" textlink="">
      <xdr:nvSpPr>
        <xdr:cNvPr id="10" name="四角形吹き出し 9"/>
        <xdr:cNvSpPr/>
      </xdr:nvSpPr>
      <xdr:spPr>
        <a:xfrm>
          <a:off x="3019425" y="6219825"/>
          <a:ext cx="2990850" cy="495300"/>
        </a:xfrm>
        <a:prstGeom prst="wedgeRectCallout">
          <a:avLst>
            <a:gd name="adj1" fmla="val -66843"/>
            <a:gd name="adj2" fmla="val -5052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要請前の</a:t>
          </a:r>
          <a:r>
            <a:rPr kumimoji="1" lang="ja-JP" altLang="en-US" sz="900" b="1" u="sng">
              <a:solidFill>
                <a:srgbClr val="FF0000"/>
              </a:solidFill>
            </a:rPr>
            <a:t>本来の上映回数と、営業終了時間を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時まで早めたことにより上映できなくなった回数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142875</xdr:colOff>
      <xdr:row>64</xdr:row>
      <xdr:rowOff>114300</xdr:rowOff>
    </xdr:from>
    <xdr:to>
      <xdr:col>25</xdr:col>
      <xdr:colOff>76200</xdr:colOff>
      <xdr:row>67</xdr:row>
      <xdr:rowOff>104775</xdr:rowOff>
    </xdr:to>
    <xdr:sp macro="" textlink="">
      <xdr:nvSpPr>
        <xdr:cNvPr id="11" name="四角形吹き出し 10"/>
        <xdr:cNvSpPr/>
      </xdr:nvSpPr>
      <xdr:spPr>
        <a:xfrm>
          <a:off x="4257675" y="9401175"/>
          <a:ext cx="1533525" cy="476250"/>
        </a:xfrm>
        <a:prstGeom prst="wedgeRectCallout">
          <a:avLst>
            <a:gd name="adj1" fmla="val -33486"/>
            <a:gd name="adj2" fmla="val -22108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上映回数の削減状況を「区分</a:t>
          </a:r>
          <a:r>
            <a:rPr kumimoji="1" lang="en-US" altLang="ja-JP" sz="900" b="1">
              <a:solidFill>
                <a:srgbClr val="FF0000"/>
              </a:solidFill>
            </a:rPr>
            <a:t>2⃣</a:t>
          </a:r>
          <a:r>
            <a:rPr kumimoji="1" lang="ja-JP" altLang="en-US" sz="900" b="1">
              <a:solidFill>
                <a:srgbClr val="FF0000"/>
              </a:solidFill>
            </a:rPr>
            <a:t>　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114300</xdr:colOff>
      <xdr:row>60</xdr:row>
      <xdr:rowOff>28575</xdr:rowOff>
    </xdr:from>
    <xdr:to>
      <xdr:col>17</xdr:col>
      <xdr:colOff>0</xdr:colOff>
      <xdr:row>61</xdr:row>
      <xdr:rowOff>152400</xdr:rowOff>
    </xdr:to>
    <xdr:sp macro="" textlink="">
      <xdr:nvSpPr>
        <xdr:cNvPr id="12" name="四角形吹き出し 11"/>
        <xdr:cNvSpPr/>
      </xdr:nvSpPr>
      <xdr:spPr>
        <a:xfrm>
          <a:off x="1485900" y="8667750"/>
          <a:ext cx="2400300" cy="285750"/>
        </a:xfrm>
        <a:prstGeom prst="wedgeRectCallout">
          <a:avLst>
            <a:gd name="adj1" fmla="val -48423"/>
            <a:gd name="adj2" fmla="val -19175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要請への対応状況を「区分</a:t>
          </a:r>
          <a:r>
            <a:rPr kumimoji="1" lang="en-US" altLang="ja-JP" sz="900" b="1">
              <a:solidFill>
                <a:srgbClr val="FF0000"/>
              </a:solidFill>
            </a:rPr>
            <a:t>1⃣</a:t>
          </a:r>
          <a:r>
            <a:rPr kumimoji="1" lang="ja-JP" altLang="en-US" sz="900" b="1">
              <a:solidFill>
                <a:srgbClr val="FF0000"/>
              </a:solidFill>
            </a:rPr>
            <a:t>　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69</xdr:row>
      <xdr:rowOff>76200</xdr:rowOff>
    </xdr:from>
    <xdr:to>
      <xdr:col>20</xdr:col>
      <xdr:colOff>142875</xdr:colOff>
      <xdr:row>78</xdr:row>
      <xdr:rowOff>114300</xdr:rowOff>
    </xdr:to>
    <xdr:sp macro="" textlink="">
      <xdr:nvSpPr>
        <xdr:cNvPr id="13" name="四角形吹き出し 12"/>
        <xdr:cNvSpPr/>
      </xdr:nvSpPr>
      <xdr:spPr>
        <a:xfrm>
          <a:off x="1914525" y="10172700"/>
          <a:ext cx="2800350" cy="1495425"/>
        </a:xfrm>
        <a:prstGeom prst="wedgeRectCallout">
          <a:avLst>
            <a:gd name="adj1" fmla="val 4423"/>
            <a:gd name="adj2" fmla="val -10927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・テナント事業者等把握管理等に係る追加分を申請する場合は、協力金対象となる施設内の</a:t>
          </a:r>
          <a:r>
            <a:rPr kumimoji="1" lang="ja-JP" altLang="en-US" sz="900" b="1" u="sng">
              <a:solidFill>
                <a:srgbClr val="FF0000"/>
              </a:solidFill>
            </a:rPr>
            <a:t>テナント数及び特定百貨店店舗数</a:t>
          </a:r>
          <a:r>
            <a:rPr kumimoji="1" lang="ja-JP" altLang="en-US" sz="900" b="1" u="none">
              <a:solidFill>
                <a:srgbClr val="FF0000"/>
              </a:solidFill>
            </a:rPr>
            <a:t>を</a:t>
          </a:r>
          <a:r>
            <a:rPr kumimoji="1" lang="ja-JP" altLang="en-US" sz="900" b="1">
              <a:solidFill>
                <a:srgbClr val="FF0000"/>
              </a:solidFill>
            </a:rPr>
            <a:t>記入（合わせて</a:t>
          </a:r>
          <a:r>
            <a:rPr kumimoji="1" lang="en-US" altLang="ja-JP" sz="900" b="1">
              <a:solidFill>
                <a:srgbClr val="FF0000"/>
              </a:solidFill>
            </a:rPr>
            <a:t>10</a:t>
          </a:r>
          <a:r>
            <a:rPr kumimoji="1" lang="ja-JP" altLang="en-US" sz="900" b="1">
              <a:solidFill>
                <a:srgbClr val="FF0000"/>
              </a:solidFill>
            </a:rPr>
            <a:t>以上の場合に支給）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・特定百貨店店舗に係る協力金を申請する場合は、</a:t>
          </a:r>
          <a:r>
            <a:rPr kumimoji="1" lang="ja-JP" altLang="en-US" sz="900" b="1" u="sng">
              <a:solidFill>
                <a:srgbClr val="FF0000"/>
              </a:solidFill>
            </a:rPr>
            <a:t>特定百貨店店舗数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書類９の一覧と一致させてください。）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2"/>
  <sheetViews>
    <sheetView tabSelected="1" workbookViewId="0">
      <selection activeCell="D8" sqref="D8:X8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5" t="s">
        <v>77</v>
      </c>
    </row>
    <row r="2" spans="1:28" ht="6" customHeight="1" x14ac:dyDescent="0.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6" customHeight="1" x14ac:dyDescent="0.4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A5" s="6"/>
      <c r="B5" s="7" t="s">
        <v>47</v>
      </c>
      <c r="C5" s="8"/>
      <c r="D5" s="9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30" t="s">
        <v>11</v>
      </c>
      <c r="V5" s="131"/>
      <c r="W5" s="131"/>
      <c r="X5" s="131"/>
      <c r="Y5" s="131"/>
      <c r="Z5" s="132"/>
    </row>
    <row r="6" spans="1:28" ht="12" customHeight="1" x14ac:dyDescent="0.4">
      <c r="B6" s="7" t="s">
        <v>47</v>
      </c>
      <c r="C6" s="10" t="s">
        <v>82</v>
      </c>
      <c r="O6" s="2"/>
      <c r="P6" s="2"/>
      <c r="Q6" s="2"/>
      <c r="R6" s="2"/>
      <c r="S6" s="2"/>
      <c r="T6" s="2"/>
      <c r="U6" s="133">
        <v>0.875</v>
      </c>
      <c r="V6" s="134"/>
      <c r="W6" s="134"/>
      <c r="X6" s="134"/>
      <c r="Y6" s="134"/>
      <c r="Z6" s="135"/>
    </row>
    <row r="7" spans="1:28" ht="8.25" customHeight="1" x14ac:dyDescent="0.4">
      <c r="O7" s="11"/>
      <c r="P7" s="12"/>
      <c r="Q7" s="12"/>
      <c r="R7" s="12"/>
      <c r="S7" s="12"/>
      <c r="T7" s="12"/>
      <c r="U7" s="11"/>
      <c r="V7" s="10"/>
      <c r="W7" s="12"/>
      <c r="X7" s="12"/>
      <c r="Y7" s="12"/>
      <c r="Z7" s="12"/>
    </row>
    <row r="8" spans="1:28" ht="18.75" customHeight="1" x14ac:dyDescent="0.4">
      <c r="A8" s="94" t="s">
        <v>75</v>
      </c>
      <c r="B8" s="95"/>
      <c r="C8" s="96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</row>
    <row r="9" spans="1:28" ht="8.25" customHeight="1" x14ac:dyDescent="0.4">
      <c r="O9" s="2"/>
      <c r="P9" s="2"/>
      <c r="Q9" s="2"/>
      <c r="R9" s="3"/>
      <c r="S9" s="3"/>
      <c r="T9" s="3"/>
    </row>
    <row r="10" spans="1:28" ht="12" customHeight="1" x14ac:dyDescent="0.4">
      <c r="A10" s="4" t="s">
        <v>76</v>
      </c>
    </row>
    <row r="11" spans="1:28" ht="12" customHeight="1" x14ac:dyDescent="0.4">
      <c r="A11" s="139" t="s">
        <v>41</v>
      </c>
      <c r="B11" s="140"/>
      <c r="C11" s="140"/>
      <c r="D11" s="140"/>
      <c r="E11" s="140"/>
      <c r="F11" s="140"/>
      <c r="G11" s="140"/>
      <c r="H11" s="141"/>
      <c r="I11" s="118"/>
      <c r="J11" s="119"/>
      <c r="K11" s="119"/>
      <c r="L11" s="119"/>
      <c r="M11" s="13" t="s">
        <v>0</v>
      </c>
      <c r="O11" s="4" t="s">
        <v>58</v>
      </c>
    </row>
    <row r="12" spans="1:28" ht="12" customHeight="1" x14ac:dyDescent="0.4">
      <c r="A12" s="14"/>
      <c r="B12" s="69" t="s">
        <v>69</v>
      </c>
      <c r="C12" s="70"/>
      <c r="D12" s="70"/>
      <c r="E12" s="70"/>
      <c r="F12" s="70"/>
      <c r="G12" s="70"/>
      <c r="H12" s="117"/>
      <c r="I12" s="118"/>
      <c r="J12" s="119"/>
      <c r="K12" s="119"/>
      <c r="L12" s="119"/>
      <c r="M12" s="13" t="s">
        <v>0</v>
      </c>
      <c r="N12" s="4" t="s">
        <v>1</v>
      </c>
      <c r="O12" s="120" t="str">
        <f>IF(I12="","",IF(I12&lt;=1000,ROUNDDOWN(1000/1000,0),ROUNDDOWN(I12/1000,0)))</f>
        <v/>
      </c>
      <c r="P12" s="121"/>
      <c r="Q12" s="121"/>
      <c r="R12" s="70" t="s">
        <v>2</v>
      </c>
      <c r="S12" s="117"/>
      <c r="T12" s="4" t="s">
        <v>1</v>
      </c>
      <c r="U12" s="122" t="str">
        <f>IF(I12="","",O12*200000)</f>
        <v/>
      </c>
      <c r="V12" s="123"/>
      <c r="W12" s="123"/>
      <c r="X12" s="123"/>
      <c r="Y12" s="123"/>
      <c r="Z12" s="70" t="s">
        <v>3</v>
      </c>
      <c r="AA12" s="117"/>
      <c r="AB12" s="15" t="s">
        <v>42</v>
      </c>
    </row>
    <row r="13" spans="1:28" ht="12" customHeight="1" x14ac:dyDescent="0.4">
      <c r="O13" s="4" t="s">
        <v>4</v>
      </c>
    </row>
    <row r="14" spans="1:28" ht="12" customHeight="1" x14ac:dyDescent="0.4">
      <c r="O14" s="4" t="s">
        <v>5</v>
      </c>
    </row>
    <row r="15" spans="1:28" ht="8.25" customHeight="1" x14ac:dyDescent="0.4">
      <c r="O15" s="2"/>
      <c r="P15" s="2"/>
      <c r="Q15" s="2"/>
      <c r="R15" s="3"/>
      <c r="S15" s="3"/>
      <c r="T15" s="3"/>
    </row>
    <row r="16" spans="1:28" ht="12" customHeight="1" x14ac:dyDescent="0.4">
      <c r="A16" s="4" t="s">
        <v>39</v>
      </c>
    </row>
    <row r="17" spans="1:28" ht="12" customHeight="1" x14ac:dyDescent="0.4">
      <c r="A17" s="69" t="s">
        <v>25</v>
      </c>
      <c r="B17" s="71"/>
      <c r="C17" s="71"/>
      <c r="D17" s="71"/>
      <c r="E17" s="71"/>
      <c r="F17" s="71"/>
      <c r="G17" s="72"/>
      <c r="H17" s="142"/>
      <c r="I17" s="143"/>
      <c r="J17" s="70" t="s">
        <v>26</v>
      </c>
      <c r="K17" s="71"/>
      <c r="L17" s="71"/>
      <c r="M17" s="72"/>
      <c r="N17" s="4" t="s">
        <v>1</v>
      </c>
      <c r="O17" s="144" t="str">
        <f>IF(H17="","",H17*20000)</f>
        <v/>
      </c>
      <c r="P17" s="145"/>
      <c r="Q17" s="145"/>
      <c r="R17" s="145"/>
      <c r="S17" s="145"/>
      <c r="T17" s="70" t="s">
        <v>3</v>
      </c>
      <c r="U17" s="117"/>
      <c r="V17" s="15" t="s">
        <v>43</v>
      </c>
    </row>
    <row r="18" spans="1:28" ht="12" customHeight="1" x14ac:dyDescent="0.4">
      <c r="O18" s="4" t="s">
        <v>27</v>
      </c>
    </row>
    <row r="19" spans="1:28" ht="8.25" customHeight="1" x14ac:dyDescent="0.4">
      <c r="O19" s="2"/>
      <c r="P19" s="2"/>
      <c r="Q19" s="2"/>
      <c r="R19" s="3"/>
      <c r="S19" s="3"/>
      <c r="T19" s="3"/>
    </row>
    <row r="20" spans="1:28" ht="12" customHeight="1" x14ac:dyDescent="0.4">
      <c r="A20" s="4" t="s">
        <v>49</v>
      </c>
      <c r="G20" s="4" t="s">
        <v>85</v>
      </c>
      <c r="Q20" s="15" t="s">
        <v>44</v>
      </c>
      <c r="T20" s="15" t="s">
        <v>50</v>
      </c>
      <c r="W20" s="77" t="s">
        <v>31</v>
      </c>
      <c r="X20" s="98"/>
      <c r="Y20" s="98"/>
      <c r="Z20" s="77" t="s">
        <v>51</v>
      </c>
      <c r="AA20" s="98"/>
      <c r="AB20" s="98"/>
    </row>
    <row r="21" spans="1:28" ht="12" customHeight="1" x14ac:dyDescent="0.4">
      <c r="A21" s="93" t="s">
        <v>61</v>
      </c>
      <c r="B21" s="93"/>
      <c r="C21" s="93"/>
      <c r="D21" s="93"/>
      <c r="E21" s="93"/>
      <c r="F21" s="45" t="s">
        <v>8</v>
      </c>
      <c r="G21" s="45"/>
      <c r="H21" s="45"/>
      <c r="I21" s="45" t="s">
        <v>9</v>
      </c>
      <c r="J21" s="45"/>
      <c r="K21" s="45"/>
      <c r="L21" s="45" t="s">
        <v>10</v>
      </c>
      <c r="M21" s="45"/>
      <c r="N21" s="45"/>
      <c r="O21" s="15"/>
      <c r="P21" s="94" t="s">
        <v>22</v>
      </c>
      <c r="Q21" s="95"/>
      <c r="R21" s="96"/>
      <c r="S21" s="94" t="s">
        <v>60</v>
      </c>
      <c r="T21" s="99"/>
      <c r="U21" s="100"/>
      <c r="V21" s="16"/>
      <c r="W21" s="101" t="s">
        <v>12</v>
      </c>
      <c r="X21" s="102"/>
      <c r="Y21" s="103"/>
      <c r="Z21" s="79" t="str">
        <f>IFERROR(ROUNDUP(S22/P22,3),"")</f>
        <v/>
      </c>
      <c r="AA21" s="80"/>
      <c r="AB21" s="81"/>
    </row>
    <row r="22" spans="1:28" ht="12" customHeight="1" x14ac:dyDescent="0.4">
      <c r="A22" s="90" t="s">
        <v>6</v>
      </c>
      <c r="B22" s="90"/>
      <c r="C22" s="90"/>
      <c r="D22" s="90"/>
      <c r="E22" s="90"/>
      <c r="F22" s="91"/>
      <c r="G22" s="92"/>
      <c r="H22" s="92"/>
      <c r="I22" s="91"/>
      <c r="J22" s="92"/>
      <c r="K22" s="92"/>
      <c r="L22" s="91"/>
      <c r="M22" s="92"/>
      <c r="N22" s="92"/>
      <c r="O22" s="17"/>
      <c r="P22" s="110">
        <f>I22-F22-L22</f>
        <v>0</v>
      </c>
      <c r="Q22" s="102"/>
      <c r="R22" s="103"/>
      <c r="S22" s="111"/>
      <c r="T22" s="124"/>
      <c r="U22" s="125"/>
      <c r="V22" s="16"/>
      <c r="W22" s="104"/>
      <c r="X22" s="105"/>
      <c r="Y22" s="106"/>
      <c r="Z22" s="82"/>
      <c r="AA22" s="83"/>
      <c r="AB22" s="84"/>
    </row>
    <row r="23" spans="1:28" ht="12" customHeight="1" x14ac:dyDescent="0.4">
      <c r="A23" s="90" t="s">
        <v>7</v>
      </c>
      <c r="B23" s="90"/>
      <c r="C23" s="90"/>
      <c r="D23" s="90"/>
      <c r="E23" s="90"/>
      <c r="F23" s="91"/>
      <c r="G23" s="92"/>
      <c r="H23" s="92"/>
      <c r="I23" s="91"/>
      <c r="J23" s="92"/>
      <c r="K23" s="92"/>
      <c r="L23" s="91"/>
      <c r="M23" s="92"/>
      <c r="N23" s="92"/>
      <c r="O23" s="17"/>
      <c r="P23" s="107"/>
      <c r="Q23" s="108"/>
      <c r="R23" s="109"/>
      <c r="S23" s="126"/>
      <c r="T23" s="127"/>
      <c r="U23" s="128"/>
      <c r="V23" s="16"/>
      <c r="W23" s="107"/>
      <c r="X23" s="108"/>
      <c r="Y23" s="109"/>
      <c r="Z23" s="85"/>
      <c r="AA23" s="86"/>
      <c r="AB23" s="87"/>
    </row>
    <row r="24" spans="1:28" ht="6" customHeight="1" x14ac:dyDescent="0.4">
      <c r="F24" s="16"/>
      <c r="G24" s="16"/>
      <c r="H24" s="16"/>
      <c r="I24" s="16"/>
      <c r="J24" s="16"/>
      <c r="K24" s="16"/>
      <c r="L24" s="16"/>
      <c r="M24" s="16"/>
      <c r="N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8"/>
      <c r="AA24" s="18"/>
      <c r="AB24" s="18"/>
    </row>
    <row r="25" spans="1:28" ht="12" customHeight="1" x14ac:dyDescent="0.4">
      <c r="A25" s="93" t="s">
        <v>62</v>
      </c>
      <c r="B25" s="93"/>
      <c r="C25" s="93"/>
      <c r="D25" s="93"/>
      <c r="E25" s="93"/>
      <c r="F25" s="45" t="s">
        <v>8</v>
      </c>
      <c r="G25" s="45"/>
      <c r="H25" s="45"/>
      <c r="I25" s="45" t="s">
        <v>9</v>
      </c>
      <c r="J25" s="45"/>
      <c r="K25" s="45"/>
      <c r="L25" s="45" t="s">
        <v>10</v>
      </c>
      <c r="M25" s="45"/>
      <c r="N25" s="45"/>
      <c r="O25" s="15"/>
      <c r="P25" s="94" t="s">
        <v>22</v>
      </c>
      <c r="Q25" s="95"/>
      <c r="R25" s="96"/>
      <c r="S25" s="94" t="s">
        <v>60</v>
      </c>
      <c r="T25" s="99"/>
      <c r="U25" s="100"/>
      <c r="V25" s="16"/>
      <c r="W25" s="101" t="s">
        <v>13</v>
      </c>
      <c r="X25" s="102"/>
      <c r="Y25" s="103"/>
      <c r="Z25" s="79" t="str">
        <f>IFERROR(ROUNDUP(S26/P26,3),"")</f>
        <v/>
      </c>
      <c r="AA25" s="80"/>
      <c r="AB25" s="81"/>
    </row>
    <row r="26" spans="1:28" ht="12" customHeight="1" x14ac:dyDescent="0.4">
      <c r="A26" s="90" t="s">
        <v>6</v>
      </c>
      <c r="B26" s="90"/>
      <c r="C26" s="90"/>
      <c r="D26" s="90"/>
      <c r="E26" s="90"/>
      <c r="F26" s="91"/>
      <c r="G26" s="92"/>
      <c r="H26" s="92"/>
      <c r="I26" s="91"/>
      <c r="J26" s="92"/>
      <c r="K26" s="92"/>
      <c r="L26" s="91"/>
      <c r="M26" s="92"/>
      <c r="N26" s="92"/>
      <c r="O26" s="17"/>
      <c r="P26" s="110">
        <f>I26-F26-L26</f>
        <v>0</v>
      </c>
      <c r="Q26" s="102"/>
      <c r="R26" s="103"/>
      <c r="S26" s="111"/>
      <c r="T26" s="112"/>
      <c r="U26" s="113"/>
      <c r="V26" s="16"/>
      <c r="W26" s="104"/>
      <c r="X26" s="105"/>
      <c r="Y26" s="106"/>
      <c r="Z26" s="82"/>
      <c r="AA26" s="83"/>
      <c r="AB26" s="84"/>
    </row>
    <row r="27" spans="1:28" ht="12" customHeight="1" x14ac:dyDescent="0.4">
      <c r="A27" s="90" t="s">
        <v>7</v>
      </c>
      <c r="B27" s="90"/>
      <c r="C27" s="90"/>
      <c r="D27" s="90"/>
      <c r="E27" s="90"/>
      <c r="F27" s="91"/>
      <c r="G27" s="92"/>
      <c r="H27" s="92"/>
      <c r="I27" s="91"/>
      <c r="J27" s="92"/>
      <c r="K27" s="92"/>
      <c r="L27" s="91"/>
      <c r="M27" s="92"/>
      <c r="N27" s="92"/>
      <c r="O27" s="17"/>
      <c r="P27" s="107"/>
      <c r="Q27" s="108"/>
      <c r="R27" s="109"/>
      <c r="S27" s="114"/>
      <c r="T27" s="115"/>
      <c r="U27" s="116"/>
      <c r="V27" s="16"/>
      <c r="W27" s="107"/>
      <c r="X27" s="108"/>
      <c r="Y27" s="109"/>
      <c r="Z27" s="85"/>
      <c r="AA27" s="86"/>
      <c r="AB27" s="87"/>
    </row>
    <row r="28" spans="1:28" ht="6" customHeight="1" x14ac:dyDescent="0.4">
      <c r="F28" s="16"/>
      <c r="G28" s="16"/>
      <c r="H28" s="16"/>
      <c r="I28" s="16"/>
      <c r="J28" s="16"/>
      <c r="K28" s="16"/>
      <c r="L28" s="16"/>
      <c r="M28" s="16"/>
      <c r="N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8"/>
      <c r="AA28" s="18"/>
      <c r="AB28" s="18"/>
    </row>
    <row r="29" spans="1:28" ht="12" customHeight="1" x14ac:dyDescent="0.4">
      <c r="A29" s="93" t="s">
        <v>63</v>
      </c>
      <c r="B29" s="93"/>
      <c r="C29" s="93"/>
      <c r="D29" s="93"/>
      <c r="E29" s="93"/>
      <c r="F29" s="45" t="s">
        <v>8</v>
      </c>
      <c r="G29" s="45"/>
      <c r="H29" s="45"/>
      <c r="I29" s="45" t="s">
        <v>9</v>
      </c>
      <c r="J29" s="45"/>
      <c r="K29" s="45"/>
      <c r="L29" s="45" t="s">
        <v>10</v>
      </c>
      <c r="M29" s="45"/>
      <c r="N29" s="45"/>
      <c r="O29" s="15"/>
      <c r="P29" s="94" t="s">
        <v>22</v>
      </c>
      <c r="Q29" s="95"/>
      <c r="R29" s="96"/>
      <c r="S29" s="94" t="s">
        <v>60</v>
      </c>
      <c r="T29" s="99"/>
      <c r="U29" s="100"/>
      <c r="V29" s="16"/>
      <c r="W29" s="101" t="s">
        <v>66</v>
      </c>
      <c r="X29" s="102"/>
      <c r="Y29" s="103"/>
      <c r="Z29" s="79" t="str">
        <f>IFERROR(ROUNDUP(S30/P30,3),"")</f>
        <v/>
      </c>
      <c r="AA29" s="80"/>
      <c r="AB29" s="81"/>
    </row>
    <row r="30" spans="1:28" ht="12" customHeight="1" x14ac:dyDescent="0.4">
      <c r="A30" s="90" t="s">
        <v>6</v>
      </c>
      <c r="B30" s="90"/>
      <c r="C30" s="90"/>
      <c r="D30" s="90"/>
      <c r="E30" s="90"/>
      <c r="F30" s="91"/>
      <c r="G30" s="92"/>
      <c r="H30" s="92"/>
      <c r="I30" s="91"/>
      <c r="J30" s="92"/>
      <c r="K30" s="92"/>
      <c r="L30" s="91"/>
      <c r="M30" s="92"/>
      <c r="N30" s="92"/>
      <c r="O30" s="17"/>
      <c r="P30" s="110">
        <f>I30-F30-L30</f>
        <v>0</v>
      </c>
      <c r="Q30" s="102"/>
      <c r="R30" s="103"/>
      <c r="S30" s="111"/>
      <c r="T30" s="112"/>
      <c r="U30" s="113"/>
      <c r="V30" s="16"/>
      <c r="W30" s="104"/>
      <c r="X30" s="105"/>
      <c r="Y30" s="106"/>
      <c r="Z30" s="82"/>
      <c r="AA30" s="83"/>
      <c r="AB30" s="84"/>
    </row>
    <row r="31" spans="1:28" ht="12" customHeight="1" x14ac:dyDescent="0.4">
      <c r="A31" s="90" t="s">
        <v>7</v>
      </c>
      <c r="B31" s="90"/>
      <c r="C31" s="90"/>
      <c r="D31" s="90"/>
      <c r="E31" s="90"/>
      <c r="F31" s="91"/>
      <c r="G31" s="92"/>
      <c r="H31" s="92"/>
      <c r="I31" s="91"/>
      <c r="J31" s="92"/>
      <c r="K31" s="92"/>
      <c r="L31" s="91"/>
      <c r="M31" s="92"/>
      <c r="N31" s="92"/>
      <c r="O31" s="17"/>
      <c r="P31" s="107"/>
      <c r="Q31" s="108"/>
      <c r="R31" s="109"/>
      <c r="S31" s="114"/>
      <c r="T31" s="115"/>
      <c r="U31" s="116"/>
      <c r="V31" s="16"/>
      <c r="W31" s="107"/>
      <c r="X31" s="108"/>
      <c r="Y31" s="109"/>
      <c r="Z31" s="85"/>
      <c r="AA31" s="86"/>
      <c r="AB31" s="87"/>
    </row>
    <row r="32" spans="1:28" ht="6" customHeight="1" x14ac:dyDescent="0.4">
      <c r="F32" s="16"/>
      <c r="G32" s="16"/>
      <c r="H32" s="16"/>
      <c r="I32" s="16"/>
      <c r="J32" s="16"/>
      <c r="K32" s="16"/>
      <c r="L32" s="16"/>
      <c r="M32" s="16"/>
      <c r="N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8"/>
      <c r="AA32" s="18"/>
      <c r="AB32" s="18"/>
    </row>
    <row r="33" spans="1:28" ht="12" customHeight="1" x14ac:dyDescent="0.4">
      <c r="A33" s="93" t="s">
        <v>64</v>
      </c>
      <c r="B33" s="93"/>
      <c r="C33" s="93"/>
      <c r="D33" s="93"/>
      <c r="E33" s="93"/>
      <c r="F33" s="45" t="s">
        <v>8</v>
      </c>
      <c r="G33" s="45"/>
      <c r="H33" s="45"/>
      <c r="I33" s="45" t="s">
        <v>9</v>
      </c>
      <c r="J33" s="45"/>
      <c r="K33" s="45"/>
      <c r="L33" s="45" t="s">
        <v>10</v>
      </c>
      <c r="M33" s="45"/>
      <c r="N33" s="45"/>
      <c r="O33" s="15"/>
      <c r="P33" s="94" t="s">
        <v>22</v>
      </c>
      <c r="Q33" s="95"/>
      <c r="R33" s="96"/>
      <c r="S33" s="94" t="s">
        <v>60</v>
      </c>
      <c r="T33" s="99"/>
      <c r="U33" s="100"/>
      <c r="V33" s="16"/>
      <c r="W33" s="101" t="s">
        <v>14</v>
      </c>
      <c r="X33" s="102"/>
      <c r="Y33" s="103"/>
      <c r="Z33" s="79" t="str">
        <f>IFERROR(ROUNDUP(S34/P34,3),"")</f>
        <v/>
      </c>
      <c r="AA33" s="80"/>
      <c r="AB33" s="81"/>
    </row>
    <row r="34" spans="1:28" ht="12" customHeight="1" x14ac:dyDescent="0.4">
      <c r="A34" s="90" t="s">
        <v>6</v>
      </c>
      <c r="B34" s="90"/>
      <c r="C34" s="90"/>
      <c r="D34" s="90"/>
      <c r="E34" s="90"/>
      <c r="F34" s="91"/>
      <c r="G34" s="92"/>
      <c r="H34" s="92"/>
      <c r="I34" s="91"/>
      <c r="J34" s="92"/>
      <c r="K34" s="92"/>
      <c r="L34" s="91"/>
      <c r="M34" s="92"/>
      <c r="N34" s="92"/>
      <c r="O34" s="17"/>
      <c r="P34" s="110">
        <f>I34-F34-L34</f>
        <v>0</v>
      </c>
      <c r="Q34" s="102"/>
      <c r="R34" s="103"/>
      <c r="S34" s="111"/>
      <c r="T34" s="112"/>
      <c r="U34" s="113"/>
      <c r="V34" s="16"/>
      <c r="W34" s="104"/>
      <c r="X34" s="105"/>
      <c r="Y34" s="106"/>
      <c r="Z34" s="82"/>
      <c r="AA34" s="83"/>
      <c r="AB34" s="84"/>
    </row>
    <row r="35" spans="1:28" ht="12" customHeight="1" x14ac:dyDescent="0.4">
      <c r="A35" s="90" t="s">
        <v>7</v>
      </c>
      <c r="B35" s="90"/>
      <c r="C35" s="90"/>
      <c r="D35" s="90"/>
      <c r="E35" s="90"/>
      <c r="F35" s="91"/>
      <c r="G35" s="92"/>
      <c r="H35" s="92"/>
      <c r="I35" s="91"/>
      <c r="J35" s="92"/>
      <c r="K35" s="92"/>
      <c r="L35" s="91"/>
      <c r="M35" s="92"/>
      <c r="N35" s="92"/>
      <c r="O35" s="17"/>
      <c r="P35" s="107"/>
      <c r="Q35" s="108"/>
      <c r="R35" s="109"/>
      <c r="S35" s="114"/>
      <c r="T35" s="115"/>
      <c r="U35" s="116"/>
      <c r="V35" s="16"/>
      <c r="W35" s="107"/>
      <c r="X35" s="108"/>
      <c r="Y35" s="109"/>
      <c r="Z35" s="85"/>
      <c r="AA35" s="86"/>
      <c r="AB35" s="87"/>
    </row>
    <row r="36" spans="1:28" ht="6" customHeight="1" x14ac:dyDescent="0.4">
      <c r="F36" s="16"/>
      <c r="G36" s="16"/>
      <c r="H36" s="16"/>
      <c r="I36" s="16"/>
      <c r="J36" s="16"/>
      <c r="K36" s="16"/>
      <c r="L36" s="16"/>
      <c r="M36" s="16"/>
      <c r="N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8"/>
      <c r="AA36" s="18"/>
      <c r="AB36" s="18"/>
    </row>
    <row r="37" spans="1:28" ht="12" customHeight="1" x14ac:dyDescent="0.4">
      <c r="A37" s="93" t="s">
        <v>40</v>
      </c>
      <c r="B37" s="93"/>
      <c r="C37" s="93"/>
      <c r="D37" s="93"/>
      <c r="E37" s="93"/>
      <c r="F37" s="45" t="s">
        <v>8</v>
      </c>
      <c r="G37" s="45"/>
      <c r="H37" s="45"/>
      <c r="I37" s="45" t="s">
        <v>9</v>
      </c>
      <c r="J37" s="45"/>
      <c r="K37" s="45"/>
      <c r="L37" s="45" t="s">
        <v>10</v>
      </c>
      <c r="M37" s="45"/>
      <c r="N37" s="45"/>
      <c r="O37" s="15"/>
      <c r="P37" s="94" t="s">
        <v>22</v>
      </c>
      <c r="Q37" s="95"/>
      <c r="R37" s="96"/>
      <c r="S37" s="94" t="s">
        <v>60</v>
      </c>
      <c r="T37" s="99"/>
      <c r="U37" s="100"/>
      <c r="V37" s="16"/>
      <c r="W37" s="101" t="s">
        <v>17</v>
      </c>
      <c r="X37" s="102"/>
      <c r="Y37" s="103"/>
      <c r="Z37" s="79" t="str">
        <f>IFERROR(ROUNDUP(S38/P38,3),"")</f>
        <v/>
      </c>
      <c r="AA37" s="80"/>
      <c r="AB37" s="81"/>
    </row>
    <row r="38" spans="1:28" ht="12" customHeight="1" x14ac:dyDescent="0.4">
      <c r="A38" s="90" t="s">
        <v>6</v>
      </c>
      <c r="B38" s="90"/>
      <c r="C38" s="90"/>
      <c r="D38" s="90"/>
      <c r="E38" s="90"/>
      <c r="F38" s="91"/>
      <c r="G38" s="92"/>
      <c r="H38" s="92"/>
      <c r="I38" s="91"/>
      <c r="J38" s="92"/>
      <c r="K38" s="92"/>
      <c r="L38" s="91"/>
      <c r="M38" s="92"/>
      <c r="N38" s="92"/>
      <c r="O38" s="17"/>
      <c r="P38" s="110">
        <f>I38-F38-L38</f>
        <v>0</v>
      </c>
      <c r="Q38" s="102"/>
      <c r="R38" s="103"/>
      <c r="S38" s="111"/>
      <c r="T38" s="112"/>
      <c r="U38" s="113"/>
      <c r="V38" s="16"/>
      <c r="W38" s="104"/>
      <c r="X38" s="105"/>
      <c r="Y38" s="106"/>
      <c r="Z38" s="82"/>
      <c r="AA38" s="83"/>
      <c r="AB38" s="84"/>
    </row>
    <row r="39" spans="1:28" ht="12" customHeight="1" x14ac:dyDescent="0.4">
      <c r="A39" s="90" t="s">
        <v>7</v>
      </c>
      <c r="B39" s="90"/>
      <c r="C39" s="90"/>
      <c r="D39" s="90"/>
      <c r="E39" s="90"/>
      <c r="F39" s="91"/>
      <c r="G39" s="92"/>
      <c r="H39" s="92"/>
      <c r="I39" s="91"/>
      <c r="J39" s="92"/>
      <c r="K39" s="92"/>
      <c r="L39" s="91"/>
      <c r="M39" s="92"/>
      <c r="N39" s="92"/>
      <c r="O39" s="17"/>
      <c r="P39" s="107"/>
      <c r="Q39" s="108"/>
      <c r="R39" s="109"/>
      <c r="S39" s="114"/>
      <c r="T39" s="115"/>
      <c r="U39" s="116"/>
      <c r="V39" s="16"/>
      <c r="W39" s="107"/>
      <c r="X39" s="108"/>
      <c r="Y39" s="109"/>
      <c r="Z39" s="85"/>
      <c r="AA39" s="86"/>
      <c r="AB39" s="87"/>
    </row>
    <row r="40" spans="1:28" ht="12" customHeight="1" x14ac:dyDescent="0.4">
      <c r="Z40" s="97" t="s">
        <v>81</v>
      </c>
      <c r="AA40" s="97"/>
      <c r="AB40" s="97"/>
    </row>
    <row r="41" spans="1:28" ht="12" customHeight="1" x14ac:dyDescent="0.4">
      <c r="A41" s="4" t="s">
        <v>28</v>
      </c>
      <c r="P41" s="77" t="s">
        <v>32</v>
      </c>
      <c r="Q41" s="98"/>
      <c r="R41" s="98"/>
      <c r="S41" s="77" t="s">
        <v>53</v>
      </c>
      <c r="T41" s="98"/>
      <c r="U41" s="98"/>
      <c r="Z41" s="19"/>
      <c r="AA41" s="19"/>
      <c r="AB41" s="19"/>
    </row>
    <row r="42" spans="1:28" ht="12" customHeight="1" x14ac:dyDescent="0.4">
      <c r="A42" s="69" t="s">
        <v>29</v>
      </c>
      <c r="B42" s="70"/>
      <c r="C42" s="70"/>
      <c r="D42" s="70"/>
      <c r="E42" s="70"/>
      <c r="F42" s="71"/>
      <c r="G42" s="71"/>
      <c r="H42" s="72"/>
      <c r="I42" s="26"/>
      <c r="J42" s="21"/>
      <c r="K42" s="21"/>
      <c r="L42" s="25"/>
      <c r="M42" s="25"/>
      <c r="N42" s="15"/>
      <c r="P42" s="66" t="s">
        <v>30</v>
      </c>
      <c r="Q42" s="67"/>
      <c r="R42" s="68"/>
      <c r="S42" s="79" t="str">
        <f>IFERROR(ROUNDUP(I44/I43,3),"")</f>
        <v/>
      </c>
      <c r="T42" s="80"/>
      <c r="U42" s="81"/>
    </row>
    <row r="43" spans="1:28" ht="12" customHeight="1" x14ac:dyDescent="0.4">
      <c r="A43" s="69" t="s">
        <v>33</v>
      </c>
      <c r="B43" s="70"/>
      <c r="C43" s="70"/>
      <c r="D43" s="70"/>
      <c r="E43" s="70"/>
      <c r="F43" s="71"/>
      <c r="G43" s="71"/>
      <c r="H43" s="72"/>
      <c r="I43" s="88"/>
      <c r="J43" s="89"/>
      <c r="K43" s="23" t="s">
        <v>34</v>
      </c>
      <c r="L43" s="24" t="s">
        <v>46</v>
      </c>
      <c r="M43" s="24"/>
      <c r="N43" s="17"/>
      <c r="P43" s="73"/>
      <c r="Q43" s="74"/>
      <c r="R43" s="75"/>
      <c r="S43" s="82"/>
      <c r="T43" s="83"/>
      <c r="U43" s="84"/>
    </row>
    <row r="44" spans="1:28" ht="12" customHeight="1" x14ac:dyDescent="0.4">
      <c r="A44" s="69" t="s">
        <v>35</v>
      </c>
      <c r="B44" s="70"/>
      <c r="C44" s="70"/>
      <c r="D44" s="70"/>
      <c r="E44" s="70"/>
      <c r="F44" s="71"/>
      <c r="G44" s="71"/>
      <c r="H44" s="72"/>
      <c r="I44" s="88"/>
      <c r="J44" s="89"/>
      <c r="K44" s="23" t="s">
        <v>34</v>
      </c>
      <c r="L44" s="24" t="s">
        <v>52</v>
      </c>
      <c r="M44" s="24"/>
      <c r="N44" s="17"/>
      <c r="P44" s="76"/>
      <c r="Q44" s="77"/>
      <c r="R44" s="78"/>
      <c r="S44" s="85"/>
      <c r="T44" s="86"/>
      <c r="U44" s="87"/>
    </row>
    <row r="45" spans="1:28" ht="6" customHeight="1" x14ac:dyDescent="0.4"/>
    <row r="46" spans="1:28" ht="12" customHeight="1" x14ac:dyDescent="0.4">
      <c r="A46" s="69" t="s">
        <v>36</v>
      </c>
      <c r="B46" s="70"/>
      <c r="C46" s="70"/>
      <c r="D46" s="70"/>
      <c r="E46" s="70"/>
      <c r="F46" s="71"/>
      <c r="G46" s="71"/>
      <c r="H46" s="72"/>
      <c r="I46" s="26"/>
      <c r="J46" s="21"/>
      <c r="K46" s="21"/>
      <c r="L46" s="25"/>
      <c r="M46" s="25"/>
      <c r="N46" s="15"/>
      <c r="P46" s="66" t="s">
        <v>37</v>
      </c>
      <c r="Q46" s="67"/>
      <c r="R46" s="68"/>
      <c r="S46" s="79" t="str">
        <f>IFERROR(ROUNDUP(I48/I47,3),"")</f>
        <v/>
      </c>
      <c r="T46" s="80"/>
      <c r="U46" s="81"/>
    </row>
    <row r="47" spans="1:28" ht="12" customHeight="1" x14ac:dyDescent="0.4">
      <c r="A47" s="69" t="s">
        <v>33</v>
      </c>
      <c r="B47" s="70"/>
      <c r="C47" s="70"/>
      <c r="D47" s="70"/>
      <c r="E47" s="70"/>
      <c r="F47" s="71"/>
      <c r="G47" s="71"/>
      <c r="H47" s="72"/>
      <c r="I47" s="88"/>
      <c r="J47" s="89"/>
      <c r="K47" s="23" t="s">
        <v>34</v>
      </c>
      <c r="L47" s="24"/>
      <c r="M47" s="24"/>
      <c r="N47" s="17"/>
      <c r="P47" s="73"/>
      <c r="Q47" s="74"/>
      <c r="R47" s="75"/>
      <c r="S47" s="82"/>
      <c r="T47" s="83"/>
      <c r="U47" s="84"/>
    </row>
    <row r="48" spans="1:28" ht="12" customHeight="1" x14ac:dyDescent="0.4">
      <c r="A48" s="69" t="s">
        <v>35</v>
      </c>
      <c r="B48" s="70"/>
      <c r="C48" s="70"/>
      <c r="D48" s="70"/>
      <c r="E48" s="70"/>
      <c r="F48" s="71"/>
      <c r="G48" s="71"/>
      <c r="H48" s="72"/>
      <c r="I48" s="88"/>
      <c r="J48" s="89"/>
      <c r="K48" s="23" t="s">
        <v>34</v>
      </c>
      <c r="L48" s="24"/>
      <c r="M48" s="24"/>
      <c r="N48" s="17"/>
      <c r="P48" s="76"/>
      <c r="Q48" s="77"/>
      <c r="R48" s="78"/>
      <c r="S48" s="85"/>
      <c r="T48" s="86"/>
      <c r="U48" s="87"/>
    </row>
    <row r="49" spans="1:33" ht="6" customHeight="1" x14ac:dyDescent="0.4"/>
    <row r="50" spans="1:33" ht="12" customHeight="1" x14ac:dyDescent="0.4">
      <c r="A50" s="69" t="s">
        <v>38</v>
      </c>
      <c r="B50" s="70"/>
      <c r="C50" s="70"/>
      <c r="D50" s="70"/>
      <c r="E50" s="70"/>
      <c r="F50" s="71"/>
      <c r="G50" s="71"/>
      <c r="H50" s="72"/>
      <c r="I50" s="26"/>
      <c r="J50" s="21"/>
      <c r="K50" s="21"/>
      <c r="L50" s="25"/>
      <c r="M50" s="25"/>
      <c r="N50" s="15"/>
      <c r="P50" s="66" t="s">
        <v>67</v>
      </c>
      <c r="Q50" s="67"/>
      <c r="R50" s="68"/>
      <c r="S50" s="79" t="str">
        <f>IFERROR(ROUNDUP(I52/I51,3),"")</f>
        <v/>
      </c>
      <c r="T50" s="80"/>
      <c r="U50" s="81"/>
    </row>
    <row r="51" spans="1:33" ht="12" customHeight="1" x14ac:dyDescent="0.4">
      <c r="A51" s="69" t="s">
        <v>33</v>
      </c>
      <c r="B51" s="70"/>
      <c r="C51" s="70"/>
      <c r="D51" s="70"/>
      <c r="E51" s="70"/>
      <c r="F51" s="71"/>
      <c r="G51" s="71"/>
      <c r="H51" s="72"/>
      <c r="I51" s="88"/>
      <c r="J51" s="89"/>
      <c r="K51" s="23" t="s">
        <v>34</v>
      </c>
      <c r="L51" s="24"/>
      <c r="M51" s="24"/>
      <c r="N51" s="17"/>
      <c r="P51" s="73"/>
      <c r="Q51" s="74"/>
      <c r="R51" s="75"/>
      <c r="S51" s="82"/>
      <c r="T51" s="83"/>
      <c r="U51" s="84"/>
    </row>
    <row r="52" spans="1:33" ht="12" customHeight="1" x14ac:dyDescent="0.4">
      <c r="A52" s="69" t="s">
        <v>35</v>
      </c>
      <c r="B52" s="70"/>
      <c r="C52" s="70"/>
      <c r="D52" s="70"/>
      <c r="E52" s="70"/>
      <c r="F52" s="71"/>
      <c r="G52" s="71"/>
      <c r="H52" s="72"/>
      <c r="I52" s="88"/>
      <c r="J52" s="89"/>
      <c r="K52" s="23" t="s">
        <v>34</v>
      </c>
      <c r="L52" s="24"/>
      <c r="M52" s="24"/>
      <c r="N52" s="17"/>
      <c r="P52" s="76"/>
      <c r="Q52" s="77"/>
      <c r="R52" s="78"/>
      <c r="S52" s="85"/>
      <c r="T52" s="86"/>
      <c r="U52" s="87"/>
    </row>
    <row r="53" spans="1:33" ht="6" customHeight="1" x14ac:dyDescent="0.4"/>
    <row r="54" spans="1:33" ht="12" customHeight="1" x14ac:dyDescent="0.4">
      <c r="A54" s="4" t="s">
        <v>15</v>
      </c>
    </row>
    <row r="55" spans="1:33" ht="16.899999999999999" customHeight="1" x14ac:dyDescent="0.4">
      <c r="A55" s="64" t="s">
        <v>16</v>
      </c>
      <c r="B55" s="64"/>
      <c r="C55" s="64"/>
      <c r="D55" s="64"/>
      <c r="E55" s="64" t="s">
        <v>31</v>
      </c>
      <c r="F55" s="64"/>
      <c r="G55" s="64"/>
      <c r="H55" s="65" t="s">
        <v>55</v>
      </c>
      <c r="I55" s="65"/>
      <c r="J55" s="65"/>
      <c r="K55" s="66" t="s">
        <v>21</v>
      </c>
      <c r="L55" s="67"/>
      <c r="M55" s="67"/>
      <c r="N55" s="67"/>
      <c r="O55" s="67"/>
      <c r="P55" s="67"/>
      <c r="Q55" s="68"/>
      <c r="R55" s="64" t="s">
        <v>32</v>
      </c>
      <c r="S55" s="64"/>
      <c r="T55" s="64"/>
      <c r="U55" s="65" t="s">
        <v>68</v>
      </c>
      <c r="V55" s="65"/>
      <c r="W55" s="65"/>
      <c r="X55" s="54" t="s">
        <v>79</v>
      </c>
      <c r="Y55" s="55"/>
      <c r="Z55" s="55"/>
      <c r="AA55" s="55"/>
      <c r="AB55" s="56"/>
    </row>
    <row r="56" spans="1:33" ht="16.899999999999999" customHeight="1" x14ac:dyDescent="0.4">
      <c r="A56" s="64"/>
      <c r="B56" s="64"/>
      <c r="C56" s="64"/>
      <c r="D56" s="64"/>
      <c r="E56" s="64"/>
      <c r="F56" s="64"/>
      <c r="G56" s="64"/>
      <c r="H56" s="65"/>
      <c r="I56" s="65"/>
      <c r="J56" s="65"/>
      <c r="K56" s="58" t="s">
        <v>54</v>
      </c>
      <c r="L56" s="59"/>
      <c r="M56" s="60"/>
      <c r="N56" s="61" t="s">
        <v>70</v>
      </c>
      <c r="O56" s="62"/>
      <c r="P56" s="61" t="s">
        <v>71</v>
      </c>
      <c r="Q56" s="63"/>
      <c r="R56" s="64"/>
      <c r="S56" s="64"/>
      <c r="T56" s="64"/>
      <c r="U56" s="65"/>
      <c r="V56" s="65"/>
      <c r="W56" s="65"/>
      <c r="X56" s="57"/>
      <c r="Y56" s="55"/>
      <c r="Z56" s="55"/>
      <c r="AA56" s="55"/>
      <c r="AB56" s="56"/>
      <c r="AD56" s="27" t="s">
        <v>18</v>
      </c>
      <c r="AE56" s="28"/>
      <c r="AF56" s="28"/>
      <c r="AG56" s="4" t="s">
        <v>56</v>
      </c>
    </row>
    <row r="57" spans="1:33" ht="13.15" customHeight="1" x14ac:dyDescent="0.4">
      <c r="A57" s="38">
        <v>44428</v>
      </c>
      <c r="B57" s="38"/>
      <c r="C57" s="38"/>
      <c r="D57" s="38"/>
      <c r="E57" s="39"/>
      <c r="F57" s="39"/>
      <c r="G57" s="39"/>
      <c r="H57" s="40" t="str">
        <f>IF(E57="","",IF(E57="対応なし","支給しない",(VLOOKUP(E57,$W$21:$AB$39,4,FALSE))))</f>
        <v/>
      </c>
      <c r="I57" s="40"/>
      <c r="J57" s="40"/>
      <c r="K57" s="51" t="str">
        <f>IF(E57="","",IF(SUM(N57:Q57)&gt;=10,SUM(N57:Q57),0))</f>
        <v/>
      </c>
      <c r="L57" s="52"/>
      <c r="M57" s="53"/>
      <c r="N57" s="42"/>
      <c r="O57" s="43"/>
      <c r="P57" s="42"/>
      <c r="Q57" s="44"/>
      <c r="R57" s="31"/>
      <c r="S57" s="32"/>
      <c r="T57" s="33"/>
      <c r="U57" s="34" t="str">
        <f>IF(R57="","",IF(R57="対応なし","支給しない",VLOOKUP(R57,$P$42:$U$52,4,FALSE)))</f>
        <v/>
      </c>
      <c r="V57" s="34"/>
      <c r="W57" s="34"/>
      <c r="X57" s="35" t="str">
        <f>IFERROR(IF(H57="支給しない",0,ROUNDUP(((U12+2000*K57+20000*P57)*H57+O17*U57),-3)),"")</f>
        <v/>
      </c>
      <c r="Y57" s="36"/>
      <c r="Z57" s="36"/>
      <c r="AA57" s="36"/>
      <c r="AB57" s="37"/>
      <c r="AD57" s="27" t="s">
        <v>19</v>
      </c>
      <c r="AE57" s="28"/>
      <c r="AF57" s="28"/>
      <c r="AG57" s="4" t="s">
        <v>57</v>
      </c>
    </row>
    <row r="58" spans="1:33" ht="13.15" customHeight="1" x14ac:dyDescent="0.4">
      <c r="A58" s="38">
        <v>44429</v>
      </c>
      <c r="B58" s="38"/>
      <c r="C58" s="38"/>
      <c r="D58" s="38"/>
      <c r="E58" s="39"/>
      <c r="F58" s="39"/>
      <c r="G58" s="39"/>
      <c r="H58" s="40" t="str">
        <f t="shared" ref="H58:H80" si="0">IF(E58="","",IF(E58="対応なし","支給しない",(VLOOKUP(E58,$W$21:$AB$39,4,FALSE))))</f>
        <v/>
      </c>
      <c r="I58" s="40"/>
      <c r="J58" s="40"/>
      <c r="K58" s="51" t="str">
        <f t="shared" ref="K58:K80" si="1">IF(E58="","",IF(SUM(N58:Q58)&gt;=10,SUM(N58:Q58),0))</f>
        <v/>
      </c>
      <c r="L58" s="52"/>
      <c r="M58" s="53"/>
      <c r="N58" s="42"/>
      <c r="O58" s="43"/>
      <c r="P58" s="42"/>
      <c r="Q58" s="44"/>
      <c r="R58" s="31"/>
      <c r="S58" s="32"/>
      <c r="T58" s="33"/>
      <c r="U58" s="34" t="str">
        <f t="shared" ref="U58:U80" si="2">IF(R58="","",IF(R58="対応なし","支給しない",VLOOKUP(R58,$P$42:$U$52,4,FALSE)))</f>
        <v/>
      </c>
      <c r="V58" s="34"/>
      <c r="W58" s="34"/>
      <c r="X58" s="35" t="str">
        <f>IFERROR(IF(H58="支給しない",0,ROUNDUP(((U12+2000*K58+20000*P58)*H58+O17*U58),-3)),"")</f>
        <v/>
      </c>
      <c r="Y58" s="36"/>
      <c r="Z58" s="36"/>
      <c r="AA58" s="36"/>
      <c r="AB58" s="37"/>
      <c r="AD58" s="27" t="s">
        <v>83</v>
      </c>
      <c r="AE58" s="28"/>
      <c r="AF58" s="28"/>
      <c r="AG58" s="4" t="s">
        <v>84</v>
      </c>
    </row>
    <row r="59" spans="1:33" ht="13.15" customHeight="1" x14ac:dyDescent="0.4">
      <c r="A59" s="38">
        <v>44430</v>
      </c>
      <c r="B59" s="38"/>
      <c r="C59" s="38"/>
      <c r="D59" s="38"/>
      <c r="E59" s="39"/>
      <c r="F59" s="39"/>
      <c r="G59" s="39"/>
      <c r="H59" s="40" t="str">
        <f t="shared" si="0"/>
        <v/>
      </c>
      <c r="I59" s="40"/>
      <c r="J59" s="40"/>
      <c r="K59" s="51" t="str">
        <f t="shared" si="1"/>
        <v/>
      </c>
      <c r="L59" s="52"/>
      <c r="M59" s="53"/>
      <c r="N59" s="42"/>
      <c r="O59" s="43"/>
      <c r="P59" s="42"/>
      <c r="Q59" s="44"/>
      <c r="R59" s="31"/>
      <c r="S59" s="32"/>
      <c r="T59" s="33"/>
      <c r="U59" s="34" t="str">
        <f>IF(R59="","",IF(R59="対応なし","支給しない",VLOOKUP(R59,$P$42:$U$52,4,FALSE)))</f>
        <v/>
      </c>
      <c r="V59" s="34"/>
      <c r="W59" s="34"/>
      <c r="X59" s="35" t="str">
        <f>IFERROR(IF(H59="支給しない",0,ROUNDUP(((U12+2000*K59+20000*P59)*H59+O17*U59),-3)),"")</f>
        <v/>
      </c>
      <c r="Y59" s="36"/>
      <c r="Z59" s="36"/>
      <c r="AA59" s="36"/>
      <c r="AB59" s="37"/>
      <c r="AD59" s="27" t="s">
        <v>20</v>
      </c>
      <c r="AE59" s="28"/>
      <c r="AF59" s="28"/>
    </row>
    <row r="60" spans="1:33" ht="13.15" customHeight="1" x14ac:dyDescent="0.4">
      <c r="A60" s="38">
        <v>44431</v>
      </c>
      <c r="B60" s="38"/>
      <c r="C60" s="38"/>
      <c r="D60" s="38"/>
      <c r="E60" s="39"/>
      <c r="F60" s="39"/>
      <c r="G60" s="39"/>
      <c r="H60" s="40" t="str">
        <f t="shared" si="0"/>
        <v/>
      </c>
      <c r="I60" s="40"/>
      <c r="J60" s="40"/>
      <c r="K60" s="41" t="str">
        <f t="shared" si="1"/>
        <v/>
      </c>
      <c r="L60" s="41"/>
      <c r="M60" s="41"/>
      <c r="N60" s="42"/>
      <c r="O60" s="43"/>
      <c r="P60" s="42"/>
      <c r="Q60" s="44"/>
      <c r="R60" s="31"/>
      <c r="S60" s="32"/>
      <c r="T60" s="33"/>
      <c r="U60" s="34" t="str">
        <f>IF(R60="","",IF(R60="対応なし","支給しない",VLOOKUP(R60,$P$42:$U$52,4,FALSE)))</f>
        <v/>
      </c>
      <c r="V60" s="34"/>
      <c r="W60" s="34"/>
      <c r="X60" s="35" t="str">
        <f>IFERROR(IF(H60="支給しない",0,ROUNDUP(((U12+2000*K60+20000*P60)*H60+O17*U60),-3)),"")</f>
        <v/>
      </c>
      <c r="Y60" s="36"/>
      <c r="Z60" s="36"/>
      <c r="AA60" s="36"/>
      <c r="AB60" s="37"/>
      <c r="AD60" s="27" t="s">
        <v>24</v>
      </c>
      <c r="AE60" s="28"/>
      <c r="AF60" s="28"/>
    </row>
    <row r="61" spans="1:33" ht="13.15" customHeight="1" x14ac:dyDescent="0.4">
      <c r="A61" s="38">
        <v>44432</v>
      </c>
      <c r="B61" s="38"/>
      <c r="C61" s="38"/>
      <c r="D61" s="38"/>
      <c r="E61" s="39"/>
      <c r="F61" s="39"/>
      <c r="G61" s="39"/>
      <c r="H61" s="40" t="str">
        <f t="shared" si="0"/>
        <v/>
      </c>
      <c r="I61" s="40"/>
      <c r="J61" s="40"/>
      <c r="K61" s="41" t="str">
        <f t="shared" si="1"/>
        <v/>
      </c>
      <c r="L61" s="41"/>
      <c r="M61" s="41"/>
      <c r="N61" s="42"/>
      <c r="O61" s="43"/>
      <c r="P61" s="42"/>
      <c r="Q61" s="44"/>
      <c r="R61" s="31"/>
      <c r="S61" s="32"/>
      <c r="T61" s="33"/>
      <c r="U61" s="34" t="str">
        <f t="shared" si="2"/>
        <v/>
      </c>
      <c r="V61" s="34"/>
      <c r="W61" s="34"/>
      <c r="X61" s="35" t="str">
        <f>IFERROR(IF(H61="支給しない",0,ROUNDUP(((U12+2000*K61+20000*P61)*H61+O17*U61),-3)),"")</f>
        <v/>
      </c>
      <c r="Y61" s="36"/>
      <c r="Z61" s="36"/>
      <c r="AA61" s="36"/>
      <c r="AB61" s="37"/>
      <c r="AD61" s="4" t="s">
        <v>45</v>
      </c>
      <c r="AE61" s="28"/>
      <c r="AF61" s="28"/>
    </row>
    <row r="62" spans="1:33" ht="13.15" customHeight="1" x14ac:dyDescent="0.4">
      <c r="A62" s="38">
        <v>44433</v>
      </c>
      <c r="B62" s="38"/>
      <c r="C62" s="38"/>
      <c r="D62" s="38"/>
      <c r="E62" s="39"/>
      <c r="F62" s="39"/>
      <c r="G62" s="39"/>
      <c r="H62" s="40" t="str">
        <f t="shared" si="0"/>
        <v/>
      </c>
      <c r="I62" s="40"/>
      <c r="J62" s="40"/>
      <c r="K62" s="41" t="str">
        <f t="shared" si="1"/>
        <v/>
      </c>
      <c r="L62" s="41"/>
      <c r="M62" s="41"/>
      <c r="N62" s="42"/>
      <c r="O62" s="43"/>
      <c r="P62" s="42"/>
      <c r="Q62" s="44"/>
      <c r="R62" s="31"/>
      <c r="S62" s="32"/>
      <c r="T62" s="33"/>
      <c r="U62" s="34" t="str">
        <f t="shared" si="2"/>
        <v/>
      </c>
      <c r="V62" s="34"/>
      <c r="W62" s="34"/>
      <c r="X62" s="35" t="str">
        <f>IFERROR(IF(H62="支給しない",0,ROUNDUP(((U12+2000*K62+20000*P62)*H62+O17*U62),-3)),"")</f>
        <v/>
      </c>
      <c r="Y62" s="36"/>
      <c r="Z62" s="36"/>
      <c r="AA62" s="36"/>
      <c r="AB62" s="37"/>
      <c r="AE62" s="28"/>
      <c r="AF62" s="28"/>
    </row>
    <row r="63" spans="1:33" ht="13.15" customHeight="1" x14ac:dyDescent="0.4">
      <c r="A63" s="38">
        <v>44434</v>
      </c>
      <c r="B63" s="38"/>
      <c r="C63" s="38"/>
      <c r="D63" s="38"/>
      <c r="E63" s="39"/>
      <c r="F63" s="39"/>
      <c r="G63" s="39"/>
      <c r="H63" s="40" t="str">
        <f t="shared" si="0"/>
        <v/>
      </c>
      <c r="I63" s="40"/>
      <c r="J63" s="40"/>
      <c r="K63" s="41" t="str">
        <f t="shared" si="1"/>
        <v/>
      </c>
      <c r="L63" s="41"/>
      <c r="M63" s="41"/>
      <c r="N63" s="42"/>
      <c r="O63" s="43"/>
      <c r="P63" s="42"/>
      <c r="Q63" s="44"/>
      <c r="R63" s="31"/>
      <c r="S63" s="32"/>
      <c r="T63" s="33"/>
      <c r="U63" s="34" t="str">
        <f t="shared" si="2"/>
        <v/>
      </c>
      <c r="V63" s="34"/>
      <c r="W63" s="34"/>
      <c r="X63" s="35" t="str">
        <f>IFERROR(IF(H63="支給しない",0,ROUNDUP(((U12+2000*K63+20000*P63)*H63+O17*U63),-3)),"")</f>
        <v/>
      </c>
      <c r="Y63" s="36"/>
      <c r="Z63" s="36"/>
      <c r="AA63" s="36"/>
      <c r="AB63" s="37"/>
    </row>
    <row r="64" spans="1:33" ht="13.15" customHeight="1" x14ac:dyDescent="0.4">
      <c r="A64" s="38">
        <v>44435</v>
      </c>
      <c r="B64" s="38"/>
      <c r="C64" s="38"/>
      <c r="D64" s="38"/>
      <c r="E64" s="39"/>
      <c r="F64" s="39"/>
      <c r="G64" s="39"/>
      <c r="H64" s="40" t="str">
        <f t="shared" si="0"/>
        <v/>
      </c>
      <c r="I64" s="40"/>
      <c r="J64" s="40"/>
      <c r="K64" s="41" t="str">
        <f t="shared" si="1"/>
        <v/>
      </c>
      <c r="L64" s="41"/>
      <c r="M64" s="41"/>
      <c r="N64" s="42"/>
      <c r="O64" s="43"/>
      <c r="P64" s="42"/>
      <c r="Q64" s="44"/>
      <c r="R64" s="31"/>
      <c r="S64" s="32"/>
      <c r="T64" s="33"/>
      <c r="U64" s="34" t="str">
        <f t="shared" si="2"/>
        <v/>
      </c>
      <c r="V64" s="34"/>
      <c r="W64" s="34"/>
      <c r="X64" s="35" t="str">
        <f>IFERROR(IF(H64="支給しない",0,ROUNDUP(((U12+2000*K64+20000*P64)*H64+O17*U64),-3)),"")</f>
        <v/>
      </c>
      <c r="Y64" s="36"/>
      <c r="Z64" s="36"/>
      <c r="AA64" s="36"/>
      <c r="AB64" s="37"/>
    </row>
    <row r="65" spans="1:28" ht="13.15" customHeight="1" x14ac:dyDescent="0.4">
      <c r="A65" s="38">
        <v>44436</v>
      </c>
      <c r="B65" s="38"/>
      <c r="C65" s="38"/>
      <c r="D65" s="38"/>
      <c r="E65" s="39"/>
      <c r="F65" s="39"/>
      <c r="G65" s="39"/>
      <c r="H65" s="40" t="str">
        <f t="shared" si="0"/>
        <v/>
      </c>
      <c r="I65" s="40"/>
      <c r="J65" s="40"/>
      <c r="K65" s="41" t="str">
        <f t="shared" si="1"/>
        <v/>
      </c>
      <c r="L65" s="41"/>
      <c r="M65" s="41"/>
      <c r="N65" s="42"/>
      <c r="O65" s="43"/>
      <c r="P65" s="42"/>
      <c r="Q65" s="44"/>
      <c r="R65" s="31"/>
      <c r="S65" s="32"/>
      <c r="T65" s="33"/>
      <c r="U65" s="34" t="str">
        <f t="shared" si="2"/>
        <v/>
      </c>
      <c r="V65" s="34"/>
      <c r="W65" s="34"/>
      <c r="X65" s="35" t="str">
        <f>IFERROR(IF(H65="支給しない",0,ROUNDUP(((U12+2000*K65+20000*P65)*H65+O17*U65),-3)),"")</f>
        <v/>
      </c>
      <c r="Y65" s="36"/>
      <c r="Z65" s="36"/>
      <c r="AA65" s="36"/>
      <c r="AB65" s="37"/>
    </row>
    <row r="66" spans="1:28" ht="13.15" customHeight="1" x14ac:dyDescent="0.4">
      <c r="A66" s="38">
        <v>44437</v>
      </c>
      <c r="B66" s="38"/>
      <c r="C66" s="38"/>
      <c r="D66" s="38"/>
      <c r="E66" s="39"/>
      <c r="F66" s="39"/>
      <c r="G66" s="39"/>
      <c r="H66" s="40" t="str">
        <f t="shared" si="0"/>
        <v/>
      </c>
      <c r="I66" s="40"/>
      <c r="J66" s="40"/>
      <c r="K66" s="41" t="str">
        <f t="shared" si="1"/>
        <v/>
      </c>
      <c r="L66" s="41"/>
      <c r="M66" s="41"/>
      <c r="N66" s="42"/>
      <c r="O66" s="43"/>
      <c r="P66" s="42"/>
      <c r="Q66" s="44"/>
      <c r="R66" s="31"/>
      <c r="S66" s="32"/>
      <c r="T66" s="33"/>
      <c r="U66" s="34" t="str">
        <f t="shared" si="2"/>
        <v/>
      </c>
      <c r="V66" s="34"/>
      <c r="W66" s="34"/>
      <c r="X66" s="35" t="str">
        <f>IFERROR(IF(H66="支給しない",0,ROUNDUP(((U12+2000*K66+20000*P66)*H66+O17*U66),-3)),"")</f>
        <v/>
      </c>
      <c r="Y66" s="36"/>
      <c r="Z66" s="36"/>
      <c r="AA66" s="36"/>
      <c r="AB66" s="37"/>
    </row>
    <row r="67" spans="1:28" ht="13.15" customHeight="1" x14ac:dyDescent="0.4">
      <c r="A67" s="38">
        <v>44438</v>
      </c>
      <c r="B67" s="38"/>
      <c r="C67" s="38"/>
      <c r="D67" s="38"/>
      <c r="E67" s="39"/>
      <c r="F67" s="39"/>
      <c r="G67" s="39"/>
      <c r="H67" s="40" t="str">
        <f t="shared" si="0"/>
        <v/>
      </c>
      <c r="I67" s="40"/>
      <c r="J67" s="40"/>
      <c r="K67" s="41" t="str">
        <f t="shared" si="1"/>
        <v/>
      </c>
      <c r="L67" s="41"/>
      <c r="M67" s="41"/>
      <c r="N67" s="42"/>
      <c r="O67" s="43"/>
      <c r="P67" s="42"/>
      <c r="Q67" s="44"/>
      <c r="R67" s="31"/>
      <c r="S67" s="32"/>
      <c r="T67" s="33"/>
      <c r="U67" s="34" t="str">
        <f t="shared" si="2"/>
        <v/>
      </c>
      <c r="V67" s="34"/>
      <c r="W67" s="34"/>
      <c r="X67" s="35" t="str">
        <f>IFERROR(IF(H67="支給しない",0,ROUNDUP(((U12+2000*K67+20000*P67)*H67+O17*U67),-3)),"")</f>
        <v/>
      </c>
      <c r="Y67" s="36"/>
      <c r="Z67" s="36"/>
      <c r="AA67" s="36"/>
      <c r="AB67" s="37"/>
    </row>
    <row r="68" spans="1:28" ht="13.15" customHeight="1" x14ac:dyDescent="0.4">
      <c r="A68" s="38">
        <v>44439</v>
      </c>
      <c r="B68" s="38"/>
      <c r="C68" s="38"/>
      <c r="D68" s="38"/>
      <c r="E68" s="39"/>
      <c r="F68" s="39"/>
      <c r="G68" s="39"/>
      <c r="H68" s="40" t="str">
        <f t="shared" si="0"/>
        <v/>
      </c>
      <c r="I68" s="40"/>
      <c r="J68" s="40"/>
      <c r="K68" s="41" t="str">
        <f t="shared" si="1"/>
        <v/>
      </c>
      <c r="L68" s="41"/>
      <c r="M68" s="41"/>
      <c r="N68" s="42"/>
      <c r="O68" s="43"/>
      <c r="P68" s="42"/>
      <c r="Q68" s="44"/>
      <c r="R68" s="31"/>
      <c r="S68" s="32"/>
      <c r="T68" s="33"/>
      <c r="U68" s="34" t="str">
        <f t="shared" si="2"/>
        <v/>
      </c>
      <c r="V68" s="34"/>
      <c r="W68" s="34"/>
      <c r="X68" s="35" t="str">
        <f>IFERROR(IF(H68="支給しない",0,ROUNDUP(((U12+2000*K68+20000*P68)*H68+O17*U68),-3)),"")</f>
        <v/>
      </c>
      <c r="Y68" s="36"/>
      <c r="Z68" s="36"/>
      <c r="AA68" s="36"/>
      <c r="AB68" s="37"/>
    </row>
    <row r="69" spans="1:28" ht="13.15" customHeight="1" x14ac:dyDescent="0.4">
      <c r="A69" s="38">
        <v>44440</v>
      </c>
      <c r="B69" s="38"/>
      <c r="C69" s="38"/>
      <c r="D69" s="38"/>
      <c r="E69" s="39"/>
      <c r="F69" s="39"/>
      <c r="G69" s="39"/>
      <c r="H69" s="40" t="str">
        <f t="shared" si="0"/>
        <v/>
      </c>
      <c r="I69" s="40"/>
      <c r="J69" s="40"/>
      <c r="K69" s="41" t="str">
        <f t="shared" si="1"/>
        <v/>
      </c>
      <c r="L69" s="41"/>
      <c r="M69" s="41"/>
      <c r="N69" s="42"/>
      <c r="O69" s="43"/>
      <c r="P69" s="42"/>
      <c r="Q69" s="44"/>
      <c r="R69" s="31"/>
      <c r="S69" s="32"/>
      <c r="T69" s="33"/>
      <c r="U69" s="34" t="str">
        <f t="shared" si="2"/>
        <v/>
      </c>
      <c r="V69" s="34"/>
      <c r="W69" s="34"/>
      <c r="X69" s="35" t="str">
        <f>IFERROR(IF(H69="支給しない",0,ROUNDUP(((U12+2000*K69+20000*P69)*H69+O17*U69),-3)),"")</f>
        <v/>
      </c>
      <c r="Y69" s="36"/>
      <c r="Z69" s="36"/>
      <c r="AA69" s="36"/>
      <c r="AB69" s="37"/>
    </row>
    <row r="70" spans="1:28" ht="13.15" customHeight="1" x14ac:dyDescent="0.4">
      <c r="A70" s="38">
        <v>44441</v>
      </c>
      <c r="B70" s="38"/>
      <c r="C70" s="38"/>
      <c r="D70" s="38"/>
      <c r="E70" s="39"/>
      <c r="F70" s="39"/>
      <c r="G70" s="39"/>
      <c r="H70" s="40" t="str">
        <f t="shared" si="0"/>
        <v/>
      </c>
      <c r="I70" s="40"/>
      <c r="J70" s="40"/>
      <c r="K70" s="41" t="str">
        <f t="shared" si="1"/>
        <v/>
      </c>
      <c r="L70" s="41"/>
      <c r="M70" s="41"/>
      <c r="N70" s="42"/>
      <c r="O70" s="43"/>
      <c r="P70" s="42"/>
      <c r="Q70" s="44"/>
      <c r="R70" s="31"/>
      <c r="S70" s="32"/>
      <c r="T70" s="33"/>
      <c r="U70" s="34" t="str">
        <f t="shared" si="2"/>
        <v/>
      </c>
      <c r="V70" s="34"/>
      <c r="W70" s="34"/>
      <c r="X70" s="35" t="str">
        <f>IFERROR(IF(H70="支給しない",0,ROUNDUP(((U12+2000*K70+20000*P70)*H70+O17*U70),-3)),"")</f>
        <v/>
      </c>
      <c r="Y70" s="36"/>
      <c r="Z70" s="36"/>
      <c r="AA70" s="36"/>
      <c r="AB70" s="37"/>
    </row>
    <row r="71" spans="1:28" ht="13.15" customHeight="1" x14ac:dyDescent="0.4">
      <c r="A71" s="38">
        <v>44442</v>
      </c>
      <c r="B71" s="38"/>
      <c r="C71" s="38"/>
      <c r="D71" s="38"/>
      <c r="E71" s="39"/>
      <c r="F71" s="39"/>
      <c r="G71" s="39"/>
      <c r="H71" s="40" t="str">
        <f t="shared" si="0"/>
        <v/>
      </c>
      <c r="I71" s="40"/>
      <c r="J71" s="40"/>
      <c r="K71" s="41" t="str">
        <f t="shared" si="1"/>
        <v/>
      </c>
      <c r="L71" s="41"/>
      <c r="M71" s="41"/>
      <c r="N71" s="42"/>
      <c r="O71" s="43"/>
      <c r="P71" s="42"/>
      <c r="Q71" s="44"/>
      <c r="R71" s="31"/>
      <c r="S71" s="32"/>
      <c r="T71" s="33"/>
      <c r="U71" s="34" t="str">
        <f t="shared" si="2"/>
        <v/>
      </c>
      <c r="V71" s="34"/>
      <c r="W71" s="34"/>
      <c r="X71" s="35" t="str">
        <f>IFERROR(IF(H71="支給しない",0,ROUNDUP(((U12+2000*K71+20000*P71)*H71+O17*U71),-3)),"")</f>
        <v/>
      </c>
      <c r="Y71" s="36"/>
      <c r="Z71" s="36"/>
      <c r="AA71" s="36"/>
      <c r="AB71" s="37"/>
    </row>
    <row r="72" spans="1:28" ht="13.15" customHeight="1" x14ac:dyDescent="0.4">
      <c r="A72" s="38">
        <v>44443</v>
      </c>
      <c r="B72" s="38"/>
      <c r="C72" s="38"/>
      <c r="D72" s="38"/>
      <c r="E72" s="39"/>
      <c r="F72" s="39"/>
      <c r="G72" s="39"/>
      <c r="H72" s="40" t="str">
        <f t="shared" ref="H72:H75" si="3">IF(E72="","",IF(E72="対応なし","支給しない",(VLOOKUP(E72,$W$21:$AB$39,4,FALSE))))</f>
        <v/>
      </c>
      <c r="I72" s="40"/>
      <c r="J72" s="40"/>
      <c r="K72" s="41" t="str">
        <f t="shared" ref="K72:K75" si="4">IF(E72="","",IF(SUM(N72:Q72)&gt;=10,SUM(N72:Q72),0))</f>
        <v/>
      </c>
      <c r="L72" s="41"/>
      <c r="M72" s="41"/>
      <c r="N72" s="42"/>
      <c r="O72" s="43"/>
      <c r="P72" s="42"/>
      <c r="Q72" s="44"/>
      <c r="R72" s="31"/>
      <c r="S72" s="32"/>
      <c r="T72" s="33"/>
      <c r="U72" s="34" t="str">
        <f t="shared" ref="U72:U75" si="5">IF(R72="","",IF(R72="対応なし","支給しない",VLOOKUP(R72,$P$42:$U$52,4,FALSE)))</f>
        <v/>
      </c>
      <c r="V72" s="34"/>
      <c r="W72" s="34"/>
      <c r="X72" s="35" t="str">
        <f>IFERROR(IF(H72="支給しない",0,ROUNDUP(((U12+2000*K72+20000*P72)*H72+O17*U72),-3)),"")</f>
        <v/>
      </c>
      <c r="Y72" s="36"/>
      <c r="Z72" s="36"/>
      <c r="AA72" s="36"/>
      <c r="AB72" s="37"/>
    </row>
    <row r="73" spans="1:28" ht="13.15" customHeight="1" x14ac:dyDescent="0.4">
      <c r="A73" s="38">
        <v>44444</v>
      </c>
      <c r="B73" s="38"/>
      <c r="C73" s="38"/>
      <c r="D73" s="38"/>
      <c r="E73" s="39"/>
      <c r="F73" s="39"/>
      <c r="G73" s="39"/>
      <c r="H73" s="40" t="str">
        <f t="shared" si="3"/>
        <v/>
      </c>
      <c r="I73" s="40"/>
      <c r="J73" s="40"/>
      <c r="K73" s="41" t="str">
        <f t="shared" si="4"/>
        <v/>
      </c>
      <c r="L73" s="41"/>
      <c r="M73" s="41"/>
      <c r="N73" s="42"/>
      <c r="O73" s="43"/>
      <c r="P73" s="42"/>
      <c r="Q73" s="44"/>
      <c r="R73" s="31"/>
      <c r="S73" s="32"/>
      <c r="T73" s="33"/>
      <c r="U73" s="34" t="str">
        <f t="shared" si="5"/>
        <v/>
      </c>
      <c r="V73" s="34"/>
      <c r="W73" s="34"/>
      <c r="X73" s="35" t="str">
        <f>IFERROR(IF(H73="支給しない",0,ROUNDUP(((U12+2000*K73+20000*P73)*H73+O17*U73),-3)),"")</f>
        <v/>
      </c>
      <c r="Y73" s="36"/>
      <c r="Z73" s="36"/>
      <c r="AA73" s="36"/>
      <c r="AB73" s="37"/>
    </row>
    <row r="74" spans="1:28" ht="13.15" customHeight="1" x14ac:dyDescent="0.4">
      <c r="A74" s="38">
        <v>44445</v>
      </c>
      <c r="B74" s="38"/>
      <c r="C74" s="38"/>
      <c r="D74" s="38"/>
      <c r="E74" s="39"/>
      <c r="F74" s="39"/>
      <c r="G74" s="39"/>
      <c r="H74" s="40" t="str">
        <f t="shared" si="3"/>
        <v/>
      </c>
      <c r="I74" s="40"/>
      <c r="J74" s="40"/>
      <c r="K74" s="41" t="str">
        <f t="shared" si="4"/>
        <v/>
      </c>
      <c r="L74" s="41"/>
      <c r="M74" s="41"/>
      <c r="N74" s="42"/>
      <c r="O74" s="43"/>
      <c r="P74" s="42"/>
      <c r="Q74" s="44"/>
      <c r="R74" s="31"/>
      <c r="S74" s="32"/>
      <c r="T74" s="33"/>
      <c r="U74" s="34" t="str">
        <f t="shared" si="5"/>
        <v/>
      </c>
      <c r="V74" s="34"/>
      <c r="W74" s="34"/>
      <c r="X74" s="35" t="str">
        <f>IFERROR(IF(H74="支給しない",0,ROUNDUP(((U12+2000*K74+20000*P74)*H74+O17*U74),-3)),"")</f>
        <v/>
      </c>
      <c r="Y74" s="36"/>
      <c r="Z74" s="36"/>
      <c r="AA74" s="36"/>
      <c r="AB74" s="37"/>
    </row>
    <row r="75" spans="1:28" ht="13.15" customHeight="1" x14ac:dyDescent="0.4">
      <c r="A75" s="38">
        <v>44446</v>
      </c>
      <c r="B75" s="38"/>
      <c r="C75" s="38"/>
      <c r="D75" s="38"/>
      <c r="E75" s="39"/>
      <c r="F75" s="39"/>
      <c r="G75" s="39"/>
      <c r="H75" s="40" t="str">
        <f t="shared" si="3"/>
        <v/>
      </c>
      <c r="I75" s="40"/>
      <c r="J75" s="40"/>
      <c r="K75" s="41" t="str">
        <f t="shared" si="4"/>
        <v/>
      </c>
      <c r="L75" s="41"/>
      <c r="M75" s="41"/>
      <c r="N75" s="42"/>
      <c r="O75" s="43"/>
      <c r="P75" s="42"/>
      <c r="Q75" s="44"/>
      <c r="R75" s="31"/>
      <c r="S75" s="32"/>
      <c r="T75" s="33"/>
      <c r="U75" s="34" t="str">
        <f t="shared" si="5"/>
        <v/>
      </c>
      <c r="V75" s="34"/>
      <c r="W75" s="34"/>
      <c r="X75" s="35" t="str">
        <f>IFERROR(IF(H75="支給しない",0,ROUNDUP(((U12+2000*K75+20000*P75)*H75+O17*U75),-3)),"")</f>
        <v/>
      </c>
      <c r="Y75" s="36"/>
      <c r="Z75" s="36"/>
      <c r="AA75" s="36"/>
      <c r="AB75" s="37"/>
    </row>
    <row r="76" spans="1:28" ht="13.15" customHeight="1" x14ac:dyDescent="0.4">
      <c r="A76" s="38">
        <v>44447</v>
      </c>
      <c r="B76" s="38"/>
      <c r="C76" s="38"/>
      <c r="D76" s="38"/>
      <c r="E76" s="39"/>
      <c r="F76" s="39"/>
      <c r="G76" s="39"/>
      <c r="H76" s="40" t="str">
        <f t="shared" si="0"/>
        <v/>
      </c>
      <c r="I76" s="40"/>
      <c r="J76" s="40"/>
      <c r="K76" s="41" t="str">
        <f t="shared" si="1"/>
        <v/>
      </c>
      <c r="L76" s="41"/>
      <c r="M76" s="41"/>
      <c r="N76" s="42"/>
      <c r="O76" s="43"/>
      <c r="P76" s="42"/>
      <c r="Q76" s="44"/>
      <c r="R76" s="31"/>
      <c r="S76" s="32"/>
      <c r="T76" s="33"/>
      <c r="U76" s="34" t="str">
        <f t="shared" si="2"/>
        <v/>
      </c>
      <c r="V76" s="34"/>
      <c r="W76" s="34"/>
      <c r="X76" s="35" t="str">
        <f>IFERROR(IF(H76="支給しない",0,ROUNDUP(((U12+2000*K76+20000*P76)*H76+O17*U76),-3)),"")</f>
        <v/>
      </c>
      <c r="Y76" s="36"/>
      <c r="Z76" s="36"/>
      <c r="AA76" s="36"/>
      <c r="AB76" s="37"/>
    </row>
    <row r="77" spans="1:28" ht="13.15" customHeight="1" x14ac:dyDescent="0.4">
      <c r="A77" s="38">
        <v>44448</v>
      </c>
      <c r="B77" s="38"/>
      <c r="C77" s="38"/>
      <c r="D77" s="38"/>
      <c r="E77" s="39"/>
      <c r="F77" s="39"/>
      <c r="G77" s="39"/>
      <c r="H77" s="40" t="str">
        <f t="shared" si="0"/>
        <v/>
      </c>
      <c r="I77" s="40"/>
      <c r="J77" s="40"/>
      <c r="K77" s="41" t="str">
        <f t="shared" si="1"/>
        <v/>
      </c>
      <c r="L77" s="41"/>
      <c r="M77" s="41"/>
      <c r="N77" s="42"/>
      <c r="O77" s="43"/>
      <c r="P77" s="42"/>
      <c r="Q77" s="44"/>
      <c r="R77" s="31"/>
      <c r="S77" s="32"/>
      <c r="T77" s="33"/>
      <c r="U77" s="34" t="str">
        <f t="shared" si="2"/>
        <v/>
      </c>
      <c r="V77" s="34"/>
      <c r="W77" s="34"/>
      <c r="X77" s="35" t="str">
        <f>IFERROR(IF(H77="支給しない",0,ROUNDUP(((U12+2000*K77+20000*P77)*H77+O17*U77),-3)),"")</f>
        <v/>
      </c>
      <c r="Y77" s="36"/>
      <c r="Z77" s="36"/>
      <c r="AA77" s="36"/>
      <c r="AB77" s="37"/>
    </row>
    <row r="78" spans="1:28" ht="13.15" customHeight="1" x14ac:dyDescent="0.4">
      <c r="A78" s="38">
        <v>44449</v>
      </c>
      <c r="B78" s="38"/>
      <c r="C78" s="38"/>
      <c r="D78" s="38"/>
      <c r="E78" s="39"/>
      <c r="F78" s="39"/>
      <c r="G78" s="39"/>
      <c r="H78" s="40" t="str">
        <f t="shared" si="0"/>
        <v/>
      </c>
      <c r="I78" s="40"/>
      <c r="J78" s="40"/>
      <c r="K78" s="41" t="str">
        <f t="shared" si="1"/>
        <v/>
      </c>
      <c r="L78" s="41"/>
      <c r="M78" s="41"/>
      <c r="N78" s="42"/>
      <c r="O78" s="43"/>
      <c r="P78" s="42"/>
      <c r="Q78" s="44"/>
      <c r="R78" s="31"/>
      <c r="S78" s="32"/>
      <c r="T78" s="33"/>
      <c r="U78" s="34" t="str">
        <f t="shared" si="2"/>
        <v/>
      </c>
      <c r="V78" s="34"/>
      <c r="W78" s="34"/>
      <c r="X78" s="35" t="str">
        <f>IFERROR(IF(H78="支給しない",0,ROUNDUP(((U12+2000*K78+20000*P78)*H78+O17*U78),-3)),"")</f>
        <v/>
      </c>
      <c r="Y78" s="36"/>
      <c r="Z78" s="36"/>
      <c r="AA78" s="36"/>
      <c r="AB78" s="37"/>
    </row>
    <row r="79" spans="1:28" ht="13.15" customHeight="1" x14ac:dyDescent="0.4">
      <c r="A79" s="38">
        <v>44450</v>
      </c>
      <c r="B79" s="38"/>
      <c r="C79" s="38"/>
      <c r="D79" s="38"/>
      <c r="E79" s="39"/>
      <c r="F79" s="39"/>
      <c r="G79" s="39"/>
      <c r="H79" s="40" t="str">
        <f t="shared" si="0"/>
        <v/>
      </c>
      <c r="I79" s="40"/>
      <c r="J79" s="40"/>
      <c r="K79" s="41" t="str">
        <f t="shared" si="1"/>
        <v/>
      </c>
      <c r="L79" s="41"/>
      <c r="M79" s="41"/>
      <c r="N79" s="42"/>
      <c r="O79" s="43"/>
      <c r="P79" s="42"/>
      <c r="Q79" s="44"/>
      <c r="R79" s="31"/>
      <c r="S79" s="32"/>
      <c r="T79" s="33"/>
      <c r="U79" s="34" t="str">
        <f t="shared" si="2"/>
        <v/>
      </c>
      <c r="V79" s="34"/>
      <c r="W79" s="34"/>
      <c r="X79" s="35" t="str">
        <f>IFERROR(IF(H79="支給しない",0,ROUNDUP(((U12+2000*K79+20000*P79)*H79+O17*U79),-3)),"")</f>
        <v/>
      </c>
      <c r="Y79" s="36"/>
      <c r="Z79" s="36"/>
      <c r="AA79" s="36"/>
      <c r="AB79" s="37"/>
    </row>
    <row r="80" spans="1:28" ht="13.15" customHeight="1" thickBot="1" x14ac:dyDescent="0.45">
      <c r="A80" s="38">
        <v>44451</v>
      </c>
      <c r="B80" s="38"/>
      <c r="C80" s="38"/>
      <c r="D80" s="38"/>
      <c r="E80" s="39"/>
      <c r="F80" s="39"/>
      <c r="G80" s="39"/>
      <c r="H80" s="40" t="str">
        <f t="shared" si="0"/>
        <v/>
      </c>
      <c r="I80" s="40"/>
      <c r="J80" s="40"/>
      <c r="K80" s="41" t="str">
        <f t="shared" si="1"/>
        <v/>
      </c>
      <c r="L80" s="41"/>
      <c r="M80" s="41"/>
      <c r="N80" s="42"/>
      <c r="O80" s="43"/>
      <c r="P80" s="42"/>
      <c r="Q80" s="44"/>
      <c r="R80" s="31"/>
      <c r="S80" s="32"/>
      <c r="T80" s="33"/>
      <c r="U80" s="34" t="str">
        <f t="shared" si="2"/>
        <v/>
      </c>
      <c r="V80" s="34"/>
      <c r="W80" s="34"/>
      <c r="X80" s="35" t="str">
        <f>IFERROR(IF(H80="支給しない",0,ROUNDUP(((U12+2000*K80+20000*P80)*H80+O17*U80),-3)),"")</f>
        <v/>
      </c>
      <c r="Y80" s="36"/>
      <c r="Z80" s="36"/>
      <c r="AA80" s="36"/>
      <c r="AB80" s="37"/>
    </row>
    <row r="81" spans="1:33" ht="19.149999999999999" customHeight="1" thickTop="1" thickBot="1" x14ac:dyDescent="0.45">
      <c r="A81" s="45" t="s">
        <v>59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 t="s">
        <v>80</v>
      </c>
      <c r="S81" s="46"/>
      <c r="T81" s="46"/>
      <c r="U81" s="46"/>
      <c r="V81" s="46"/>
      <c r="W81" s="47"/>
      <c r="X81" s="48">
        <f>IF(COUNTIF(X59:AB80,"対象外"),0,SUM(X57:AB80))</f>
        <v>0</v>
      </c>
      <c r="Y81" s="49"/>
      <c r="Z81" s="49"/>
      <c r="AA81" s="49"/>
      <c r="AB81" s="50"/>
    </row>
    <row r="82" spans="1:33" ht="13.9" customHeight="1" thickTop="1" x14ac:dyDescent="0.4">
      <c r="A82" s="16"/>
      <c r="B82" s="16"/>
      <c r="C82" s="16"/>
      <c r="D82" s="29"/>
      <c r="E82" s="16"/>
      <c r="F82" s="16"/>
      <c r="G82" s="29"/>
      <c r="H82" s="29"/>
      <c r="I82" s="16"/>
      <c r="J82" s="16"/>
      <c r="K82" s="30"/>
      <c r="L82" s="29"/>
      <c r="M82" s="16"/>
      <c r="N82" s="16"/>
      <c r="O82" s="29"/>
      <c r="P82" s="29"/>
      <c r="Q82" s="16"/>
      <c r="R82" s="16"/>
      <c r="S82" s="30"/>
      <c r="T82" s="16"/>
      <c r="U82" s="16"/>
      <c r="V82" s="29"/>
      <c r="AC82" s="29"/>
      <c r="AD82" s="30"/>
      <c r="AE82" s="29"/>
      <c r="AF82" s="29"/>
      <c r="AG82" s="29"/>
    </row>
  </sheetData>
  <sheetProtection algorithmName="SHA-512" hashValue="BFGyGp35qjndXFyGFt52pNmwLGHhhMpHOp5iCkBVHF2JF3bZ1hMm8yeRp/SfwSPawozPIZpA9zj52vOr4Pj0lA==" saltValue="xWPTo0gXWnh06k0v2/u5Bw==" spinCount="100000" sheet="1" objects="1" scenarios="1"/>
  <mergeCells count="363">
    <mergeCell ref="Z12:AA12"/>
    <mergeCell ref="A3:AB3"/>
    <mergeCell ref="U5:Z5"/>
    <mergeCell ref="U6:Z6"/>
    <mergeCell ref="A8:C8"/>
    <mergeCell ref="D8:X8"/>
    <mergeCell ref="A11:H11"/>
    <mergeCell ref="I11:L11"/>
    <mergeCell ref="A17:G17"/>
    <mergeCell ref="H17:I17"/>
    <mergeCell ref="J17:M17"/>
    <mergeCell ref="O17:S17"/>
    <mergeCell ref="T17:U17"/>
    <mergeCell ref="S29:U29"/>
    <mergeCell ref="W20:Y20"/>
    <mergeCell ref="B12:H12"/>
    <mergeCell ref="I12:L12"/>
    <mergeCell ref="O12:Q12"/>
    <mergeCell ref="R12:S12"/>
    <mergeCell ref="U12:Y12"/>
    <mergeCell ref="Z20:AB20"/>
    <mergeCell ref="A21:E21"/>
    <mergeCell ref="F21:H21"/>
    <mergeCell ref="I21:K21"/>
    <mergeCell ref="L21:N21"/>
    <mergeCell ref="P21:R21"/>
    <mergeCell ref="S21:U21"/>
    <mergeCell ref="W21:Y23"/>
    <mergeCell ref="Z21:AB23"/>
    <mergeCell ref="A22:E22"/>
    <mergeCell ref="F22:H22"/>
    <mergeCell ref="I22:K22"/>
    <mergeCell ref="L22:N22"/>
    <mergeCell ref="P22:R23"/>
    <mergeCell ref="S22:U23"/>
    <mergeCell ref="A23:E23"/>
    <mergeCell ref="F23:H23"/>
    <mergeCell ref="W25:Y27"/>
    <mergeCell ref="Z25:AB27"/>
    <mergeCell ref="A26:E26"/>
    <mergeCell ref="F26:H26"/>
    <mergeCell ref="I26:K26"/>
    <mergeCell ref="L26:N26"/>
    <mergeCell ref="P26:R27"/>
    <mergeCell ref="S26:U27"/>
    <mergeCell ref="A27:E27"/>
    <mergeCell ref="F27:H27"/>
    <mergeCell ref="A25:E25"/>
    <mergeCell ref="F25:H25"/>
    <mergeCell ref="I25:K25"/>
    <mergeCell ref="L25:N25"/>
    <mergeCell ref="P25:R25"/>
    <mergeCell ref="S25:U25"/>
    <mergeCell ref="I31:K31"/>
    <mergeCell ref="L31:N31"/>
    <mergeCell ref="L23:N23"/>
    <mergeCell ref="I27:K27"/>
    <mergeCell ref="L27:N27"/>
    <mergeCell ref="A29:E29"/>
    <mergeCell ref="F29:H29"/>
    <mergeCell ref="I29:K29"/>
    <mergeCell ref="L29:N29"/>
    <mergeCell ref="I23:K23"/>
    <mergeCell ref="P29:R29"/>
    <mergeCell ref="S33:U33"/>
    <mergeCell ref="W33:Y35"/>
    <mergeCell ref="Z33:AB35"/>
    <mergeCell ref="A34:E34"/>
    <mergeCell ref="F34:H34"/>
    <mergeCell ref="I34:K34"/>
    <mergeCell ref="L34:N34"/>
    <mergeCell ref="P34:R35"/>
    <mergeCell ref="S34:U35"/>
    <mergeCell ref="A35:E35"/>
    <mergeCell ref="F35:H35"/>
    <mergeCell ref="I35:K35"/>
    <mergeCell ref="L35:N35"/>
    <mergeCell ref="W29:Y31"/>
    <mergeCell ref="Z29:AB31"/>
    <mergeCell ref="A30:E30"/>
    <mergeCell ref="F30:H30"/>
    <mergeCell ref="I30:K30"/>
    <mergeCell ref="L30:N30"/>
    <mergeCell ref="P30:R31"/>
    <mergeCell ref="S30:U31"/>
    <mergeCell ref="A31:E31"/>
    <mergeCell ref="F31:H31"/>
    <mergeCell ref="A37:E37"/>
    <mergeCell ref="F37:H37"/>
    <mergeCell ref="I37:K37"/>
    <mergeCell ref="L37:N37"/>
    <mergeCell ref="P33:R33"/>
    <mergeCell ref="Z40:AB40"/>
    <mergeCell ref="P41:R41"/>
    <mergeCell ref="S41:U41"/>
    <mergeCell ref="P37:R37"/>
    <mergeCell ref="S37:U37"/>
    <mergeCell ref="W37:Y39"/>
    <mergeCell ref="Z37:AB39"/>
    <mergeCell ref="A38:E38"/>
    <mergeCell ref="F38:H38"/>
    <mergeCell ref="I38:K38"/>
    <mergeCell ref="L38:N38"/>
    <mergeCell ref="P38:R39"/>
    <mergeCell ref="S38:U39"/>
    <mergeCell ref="A33:E33"/>
    <mergeCell ref="F33:H33"/>
    <mergeCell ref="I33:K33"/>
    <mergeCell ref="L33:N33"/>
    <mergeCell ref="A42:H42"/>
    <mergeCell ref="P42:R44"/>
    <mergeCell ref="S42:U44"/>
    <mergeCell ref="A43:H43"/>
    <mergeCell ref="I43:J43"/>
    <mergeCell ref="A44:H44"/>
    <mergeCell ref="I44:J44"/>
    <mergeCell ref="A39:E39"/>
    <mergeCell ref="F39:H39"/>
    <mergeCell ref="I39:K39"/>
    <mergeCell ref="L39:N39"/>
    <mergeCell ref="A50:H50"/>
    <mergeCell ref="P50:R52"/>
    <mergeCell ref="S50:U52"/>
    <mergeCell ref="A51:H51"/>
    <mergeCell ref="I51:J51"/>
    <mergeCell ref="A52:H52"/>
    <mergeCell ref="I52:J52"/>
    <mergeCell ref="A46:H46"/>
    <mergeCell ref="P46:R48"/>
    <mergeCell ref="S46:U48"/>
    <mergeCell ref="A47:H47"/>
    <mergeCell ref="I47:J47"/>
    <mergeCell ref="A48:H48"/>
    <mergeCell ref="I48:J48"/>
    <mergeCell ref="X55:AB56"/>
    <mergeCell ref="K56:M56"/>
    <mergeCell ref="N56:O56"/>
    <mergeCell ref="P56:Q56"/>
    <mergeCell ref="A57:D57"/>
    <mergeCell ref="E57:G57"/>
    <mergeCell ref="H57:J57"/>
    <mergeCell ref="K57:M57"/>
    <mergeCell ref="N57:O57"/>
    <mergeCell ref="P57:Q57"/>
    <mergeCell ref="A55:D56"/>
    <mergeCell ref="E55:G56"/>
    <mergeCell ref="H55:J56"/>
    <mergeCell ref="K55:Q55"/>
    <mergeCell ref="R55:T56"/>
    <mergeCell ref="U55:W56"/>
    <mergeCell ref="R57:T57"/>
    <mergeCell ref="U57:W57"/>
    <mergeCell ref="X57:AB57"/>
    <mergeCell ref="A58:D58"/>
    <mergeCell ref="E58:G58"/>
    <mergeCell ref="H58:J58"/>
    <mergeCell ref="K58:M58"/>
    <mergeCell ref="N58:O58"/>
    <mergeCell ref="P58:Q58"/>
    <mergeCell ref="R58:T58"/>
    <mergeCell ref="U58:W58"/>
    <mergeCell ref="X58:AB58"/>
    <mergeCell ref="A59:D59"/>
    <mergeCell ref="E59:G59"/>
    <mergeCell ref="H59:J59"/>
    <mergeCell ref="K59:M59"/>
    <mergeCell ref="N59:O59"/>
    <mergeCell ref="P59:Q59"/>
    <mergeCell ref="R59:T59"/>
    <mergeCell ref="U59:W59"/>
    <mergeCell ref="X59:AB59"/>
    <mergeCell ref="A60:D60"/>
    <mergeCell ref="E60:G60"/>
    <mergeCell ref="H60:J60"/>
    <mergeCell ref="K60:M60"/>
    <mergeCell ref="N60:O60"/>
    <mergeCell ref="P60:Q60"/>
    <mergeCell ref="R60:T60"/>
    <mergeCell ref="U60:W60"/>
    <mergeCell ref="X60:AB60"/>
    <mergeCell ref="R61:T61"/>
    <mergeCell ref="U61:W61"/>
    <mergeCell ref="X61:AB61"/>
    <mergeCell ref="A62:D62"/>
    <mergeCell ref="E62:G62"/>
    <mergeCell ref="H62:J62"/>
    <mergeCell ref="K62:M62"/>
    <mergeCell ref="N62:O62"/>
    <mergeCell ref="P62:Q62"/>
    <mergeCell ref="R62:T62"/>
    <mergeCell ref="A61:D61"/>
    <mergeCell ref="E61:G61"/>
    <mergeCell ref="H61:J61"/>
    <mergeCell ref="K61:M61"/>
    <mergeCell ref="N61:O61"/>
    <mergeCell ref="P61:Q61"/>
    <mergeCell ref="U62:W62"/>
    <mergeCell ref="X62:AB62"/>
    <mergeCell ref="A63:D63"/>
    <mergeCell ref="E63:G63"/>
    <mergeCell ref="H63:J63"/>
    <mergeCell ref="K63:M63"/>
    <mergeCell ref="N63:O63"/>
    <mergeCell ref="P63:Q63"/>
    <mergeCell ref="R63:T63"/>
    <mergeCell ref="U63:W63"/>
    <mergeCell ref="X63:AB63"/>
    <mergeCell ref="A64:D64"/>
    <mergeCell ref="E64:G64"/>
    <mergeCell ref="H64:J64"/>
    <mergeCell ref="K64:M64"/>
    <mergeCell ref="N64:O64"/>
    <mergeCell ref="P64:Q64"/>
    <mergeCell ref="R64:T64"/>
    <mergeCell ref="U64:W64"/>
    <mergeCell ref="X64:AB64"/>
    <mergeCell ref="R65:T65"/>
    <mergeCell ref="U65:W65"/>
    <mergeCell ref="X65:AB65"/>
    <mergeCell ref="A66:D66"/>
    <mergeCell ref="E66:G66"/>
    <mergeCell ref="H66:J66"/>
    <mergeCell ref="K66:M66"/>
    <mergeCell ref="N66:O66"/>
    <mergeCell ref="P66:Q66"/>
    <mergeCell ref="R66:T66"/>
    <mergeCell ref="A65:D65"/>
    <mergeCell ref="E65:G65"/>
    <mergeCell ref="H65:J65"/>
    <mergeCell ref="K65:M65"/>
    <mergeCell ref="N65:O65"/>
    <mergeCell ref="P65:Q65"/>
    <mergeCell ref="U66:W66"/>
    <mergeCell ref="X66:AB66"/>
    <mergeCell ref="A67:D67"/>
    <mergeCell ref="E67:G67"/>
    <mergeCell ref="H67:J67"/>
    <mergeCell ref="K67:M67"/>
    <mergeCell ref="N67:O67"/>
    <mergeCell ref="P67:Q67"/>
    <mergeCell ref="R67:T67"/>
    <mergeCell ref="U67:W67"/>
    <mergeCell ref="X67:AB67"/>
    <mergeCell ref="A68:D68"/>
    <mergeCell ref="E68:G68"/>
    <mergeCell ref="H68:J68"/>
    <mergeCell ref="K68:M68"/>
    <mergeCell ref="N68:O68"/>
    <mergeCell ref="P68:Q68"/>
    <mergeCell ref="R68:T68"/>
    <mergeCell ref="U68:W68"/>
    <mergeCell ref="X68:AB68"/>
    <mergeCell ref="R69:T69"/>
    <mergeCell ref="U69:W69"/>
    <mergeCell ref="X69:AB69"/>
    <mergeCell ref="A70:D70"/>
    <mergeCell ref="E70:G70"/>
    <mergeCell ref="H70:J70"/>
    <mergeCell ref="K70:M70"/>
    <mergeCell ref="N70:O70"/>
    <mergeCell ref="P70:Q70"/>
    <mergeCell ref="R70:T70"/>
    <mergeCell ref="A69:D69"/>
    <mergeCell ref="E69:G69"/>
    <mergeCell ref="H69:J69"/>
    <mergeCell ref="K69:M69"/>
    <mergeCell ref="N69:O69"/>
    <mergeCell ref="P69:Q69"/>
    <mergeCell ref="U70:W70"/>
    <mergeCell ref="X70:AB70"/>
    <mergeCell ref="A71:D71"/>
    <mergeCell ref="E71:G71"/>
    <mergeCell ref="H71:J71"/>
    <mergeCell ref="K71:M71"/>
    <mergeCell ref="N71:O71"/>
    <mergeCell ref="P71:Q71"/>
    <mergeCell ref="R71:T71"/>
    <mergeCell ref="U71:W71"/>
    <mergeCell ref="X71:AB71"/>
    <mergeCell ref="A76:D76"/>
    <mergeCell ref="E76:G76"/>
    <mergeCell ref="H76:J76"/>
    <mergeCell ref="K76:M76"/>
    <mergeCell ref="N76:O76"/>
    <mergeCell ref="P76:Q76"/>
    <mergeCell ref="R76:T76"/>
    <mergeCell ref="U76:W76"/>
    <mergeCell ref="X76:AB76"/>
    <mergeCell ref="A78:D78"/>
    <mergeCell ref="E78:G78"/>
    <mergeCell ref="H78:J78"/>
    <mergeCell ref="K78:M78"/>
    <mergeCell ref="N78:O78"/>
    <mergeCell ref="P78:Q78"/>
    <mergeCell ref="R78:T78"/>
    <mergeCell ref="A77:D77"/>
    <mergeCell ref="E77:G77"/>
    <mergeCell ref="H77:J77"/>
    <mergeCell ref="K77:M77"/>
    <mergeCell ref="N77:O77"/>
    <mergeCell ref="P77:Q77"/>
    <mergeCell ref="H79:J79"/>
    <mergeCell ref="K79:M79"/>
    <mergeCell ref="N79:O79"/>
    <mergeCell ref="P79:Q79"/>
    <mergeCell ref="R79:T79"/>
    <mergeCell ref="U79:W79"/>
    <mergeCell ref="R77:T77"/>
    <mergeCell ref="U77:W77"/>
    <mergeCell ref="X77:AB77"/>
    <mergeCell ref="A81:Q81"/>
    <mergeCell ref="R81:W81"/>
    <mergeCell ref="X81:AB81"/>
    <mergeCell ref="A72:D72"/>
    <mergeCell ref="E72:G72"/>
    <mergeCell ref="H72:J72"/>
    <mergeCell ref="K72:M72"/>
    <mergeCell ref="N72:O72"/>
    <mergeCell ref="P72:Q72"/>
    <mergeCell ref="R72:T72"/>
    <mergeCell ref="X79:AB79"/>
    <mergeCell ref="A80:D80"/>
    <mergeCell ref="E80:G80"/>
    <mergeCell ref="H80:J80"/>
    <mergeCell ref="K80:M80"/>
    <mergeCell ref="N80:O80"/>
    <mergeCell ref="P80:Q80"/>
    <mergeCell ref="R80:T80"/>
    <mergeCell ref="U80:W80"/>
    <mergeCell ref="X80:AB80"/>
    <mergeCell ref="U78:W78"/>
    <mergeCell ref="X78:AB78"/>
    <mergeCell ref="A79:D79"/>
    <mergeCell ref="E79:G79"/>
    <mergeCell ref="U72:W72"/>
    <mergeCell ref="X72:AB72"/>
    <mergeCell ref="A73:D73"/>
    <mergeCell ref="E73:G73"/>
    <mergeCell ref="H73:J73"/>
    <mergeCell ref="K73:M73"/>
    <mergeCell ref="N73:O73"/>
    <mergeCell ref="P73:Q73"/>
    <mergeCell ref="R73:T73"/>
    <mergeCell ref="U73:W73"/>
    <mergeCell ref="X73:AB73"/>
    <mergeCell ref="A74:D74"/>
    <mergeCell ref="E74:G74"/>
    <mergeCell ref="H74:J74"/>
    <mergeCell ref="K74:M74"/>
    <mergeCell ref="N74:O74"/>
    <mergeCell ref="P74:Q74"/>
    <mergeCell ref="R74:T74"/>
    <mergeCell ref="U74:W74"/>
    <mergeCell ref="X74:AB74"/>
    <mergeCell ref="R75:T75"/>
    <mergeCell ref="U75:W75"/>
    <mergeCell ref="X75:AB75"/>
    <mergeCell ref="A75:D75"/>
    <mergeCell ref="E75:G75"/>
    <mergeCell ref="H75:J75"/>
    <mergeCell ref="K75:M75"/>
    <mergeCell ref="N75:O75"/>
    <mergeCell ref="P75:Q75"/>
  </mergeCells>
  <phoneticPr fontId="1"/>
  <conditionalFormatting sqref="P22:R23">
    <cfRule type="cellIs" dxfId="9" priority="9" operator="equal">
      <formula>0</formula>
    </cfRule>
  </conditionalFormatting>
  <conditionalFormatting sqref="P26:R27">
    <cfRule type="cellIs" dxfId="8" priority="4" operator="equal">
      <formula>0</formula>
    </cfRule>
  </conditionalFormatting>
  <conditionalFormatting sqref="P30:R31">
    <cfRule type="cellIs" dxfId="7" priority="3" operator="equal">
      <formula>0</formula>
    </cfRule>
  </conditionalFormatting>
  <conditionalFormatting sqref="P34:R35">
    <cfRule type="cellIs" dxfId="6" priority="2" operator="equal">
      <formula>0</formula>
    </cfRule>
  </conditionalFormatting>
  <conditionalFormatting sqref="P38:R39">
    <cfRule type="cellIs" dxfId="5" priority="1" operator="equal">
      <formula>0</formula>
    </cfRule>
  </conditionalFormatting>
  <dataValidations count="2">
    <dataValidation type="list" allowBlank="1" showInputMessage="1" showErrorMessage="1" sqref="R57:R80">
      <formula1>$AG$56:$AG$58</formula1>
    </dataValidation>
    <dataValidation type="list" allowBlank="1" showInputMessage="1" showErrorMessage="1" sqref="E57:E80">
      <formula1>$AD$56:$AD$61</formula1>
    </dataValidation>
  </dataValidations>
  <pageMargins left="0.7" right="0.7" top="0.75" bottom="0.75" header="0.3" footer="0.3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G82"/>
  <sheetViews>
    <sheetView showGridLines="0" workbookViewId="0">
      <selection sqref="A1:AB81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AB1" s="5" t="s">
        <v>77</v>
      </c>
    </row>
    <row r="2" spans="1:28" ht="6" customHeight="1" x14ac:dyDescent="0.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6" customHeight="1" x14ac:dyDescent="0.4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8" ht="12" customHeight="1" x14ac:dyDescent="0.4">
      <c r="A5" s="6"/>
      <c r="B5" s="7" t="s">
        <v>47</v>
      </c>
      <c r="C5" s="8"/>
      <c r="D5" s="9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30" t="s">
        <v>11</v>
      </c>
      <c r="V5" s="131"/>
      <c r="W5" s="131"/>
      <c r="X5" s="131"/>
      <c r="Y5" s="131"/>
      <c r="Z5" s="132"/>
    </row>
    <row r="6" spans="1:28" ht="12" customHeight="1" x14ac:dyDescent="0.4">
      <c r="B6" s="7" t="s">
        <v>47</v>
      </c>
      <c r="C6" s="10" t="s">
        <v>82</v>
      </c>
      <c r="O6" s="2"/>
      <c r="P6" s="2"/>
      <c r="Q6" s="2"/>
      <c r="R6" s="2"/>
      <c r="S6" s="2"/>
      <c r="T6" s="2"/>
      <c r="U6" s="133">
        <v>0.875</v>
      </c>
      <c r="V6" s="134"/>
      <c r="W6" s="134"/>
      <c r="X6" s="134"/>
      <c r="Y6" s="134"/>
      <c r="Z6" s="135"/>
    </row>
    <row r="7" spans="1:28" ht="8.25" customHeight="1" x14ac:dyDescent="0.4">
      <c r="O7" s="11"/>
      <c r="P7" s="12"/>
      <c r="Q7" s="12"/>
      <c r="R7" s="12"/>
      <c r="S7" s="12"/>
      <c r="T7" s="12"/>
      <c r="U7" s="11"/>
      <c r="V7" s="10"/>
      <c r="W7" s="12"/>
      <c r="X7" s="12"/>
      <c r="Y7" s="12"/>
      <c r="Z7" s="12"/>
    </row>
    <row r="8" spans="1:28" ht="18.75" customHeight="1" x14ac:dyDescent="0.4">
      <c r="A8" s="94" t="s">
        <v>75</v>
      </c>
      <c r="B8" s="95"/>
      <c r="C8" s="96"/>
      <c r="D8" s="146" t="s">
        <v>73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1:28" ht="8.25" customHeight="1" x14ac:dyDescent="0.4">
      <c r="O9" s="2"/>
      <c r="P9" s="2"/>
      <c r="Q9" s="2"/>
      <c r="R9" s="3"/>
      <c r="S9" s="3"/>
      <c r="T9" s="3"/>
    </row>
    <row r="10" spans="1:28" ht="12" customHeight="1" x14ac:dyDescent="0.4">
      <c r="A10" s="4" t="s">
        <v>76</v>
      </c>
    </row>
    <row r="11" spans="1:28" ht="12" customHeight="1" x14ac:dyDescent="0.4">
      <c r="A11" s="139" t="s">
        <v>41</v>
      </c>
      <c r="B11" s="140"/>
      <c r="C11" s="140"/>
      <c r="D11" s="140"/>
      <c r="E11" s="140"/>
      <c r="F11" s="140"/>
      <c r="G11" s="140"/>
      <c r="H11" s="141"/>
      <c r="I11" s="149">
        <v>3500</v>
      </c>
      <c r="J11" s="150"/>
      <c r="K11" s="150"/>
      <c r="L11" s="150"/>
      <c r="M11" s="13" t="s">
        <v>0</v>
      </c>
      <c r="O11" s="4" t="s">
        <v>58</v>
      </c>
    </row>
    <row r="12" spans="1:28" ht="12" customHeight="1" x14ac:dyDescent="0.4">
      <c r="A12" s="14"/>
      <c r="B12" s="69" t="s">
        <v>69</v>
      </c>
      <c r="C12" s="70"/>
      <c r="D12" s="70"/>
      <c r="E12" s="70"/>
      <c r="F12" s="70"/>
      <c r="G12" s="70"/>
      <c r="H12" s="117"/>
      <c r="I12" s="149">
        <v>3000</v>
      </c>
      <c r="J12" s="150"/>
      <c r="K12" s="150"/>
      <c r="L12" s="150"/>
      <c r="M12" s="13" t="s">
        <v>0</v>
      </c>
      <c r="N12" s="4" t="s">
        <v>1</v>
      </c>
      <c r="O12" s="120">
        <f>IF(I12="","",IF(I12&lt;=1000,ROUNDDOWN(1000/1000,0),ROUNDDOWN(I12/1000,0)))</f>
        <v>3</v>
      </c>
      <c r="P12" s="121"/>
      <c r="Q12" s="121"/>
      <c r="R12" s="70" t="s">
        <v>2</v>
      </c>
      <c r="S12" s="117"/>
      <c r="T12" s="4" t="s">
        <v>1</v>
      </c>
      <c r="U12" s="122">
        <f>IF(I12="","",O12*200000)</f>
        <v>600000</v>
      </c>
      <c r="V12" s="123"/>
      <c r="W12" s="123"/>
      <c r="X12" s="123"/>
      <c r="Y12" s="123"/>
      <c r="Z12" s="70" t="s">
        <v>3</v>
      </c>
      <c r="AA12" s="117"/>
      <c r="AB12" s="15" t="s">
        <v>42</v>
      </c>
    </row>
    <row r="13" spans="1:28" ht="12" customHeight="1" x14ac:dyDescent="0.4">
      <c r="O13" s="4" t="s">
        <v>4</v>
      </c>
    </row>
    <row r="14" spans="1:28" ht="12" customHeight="1" x14ac:dyDescent="0.4">
      <c r="O14" s="4" t="s">
        <v>5</v>
      </c>
    </row>
    <row r="15" spans="1:28" ht="8.25" customHeight="1" x14ac:dyDescent="0.4">
      <c r="O15" s="2"/>
      <c r="P15" s="2"/>
      <c r="Q15" s="2"/>
      <c r="R15" s="3"/>
      <c r="S15" s="3"/>
      <c r="T15" s="3"/>
    </row>
    <row r="16" spans="1:28" ht="12" customHeight="1" x14ac:dyDescent="0.4">
      <c r="A16" s="4" t="s">
        <v>39</v>
      </c>
    </row>
    <row r="17" spans="1:28" ht="12" customHeight="1" x14ac:dyDescent="0.4">
      <c r="A17" s="69" t="s">
        <v>25</v>
      </c>
      <c r="B17" s="71"/>
      <c r="C17" s="71"/>
      <c r="D17" s="71"/>
      <c r="E17" s="71"/>
      <c r="F17" s="71"/>
      <c r="G17" s="72"/>
      <c r="H17" s="151">
        <v>10</v>
      </c>
      <c r="I17" s="152"/>
      <c r="J17" s="70" t="s">
        <v>26</v>
      </c>
      <c r="K17" s="71"/>
      <c r="L17" s="71"/>
      <c r="M17" s="72"/>
      <c r="N17" s="4" t="s">
        <v>1</v>
      </c>
      <c r="O17" s="144">
        <f>IF(H17="","",H17*20000)</f>
        <v>200000</v>
      </c>
      <c r="P17" s="145"/>
      <c r="Q17" s="145"/>
      <c r="R17" s="145"/>
      <c r="S17" s="145"/>
      <c r="T17" s="70" t="s">
        <v>3</v>
      </c>
      <c r="U17" s="117"/>
      <c r="V17" s="15" t="s">
        <v>43</v>
      </c>
    </row>
    <row r="18" spans="1:28" ht="12" customHeight="1" x14ac:dyDescent="0.4">
      <c r="O18" s="4" t="s">
        <v>27</v>
      </c>
    </row>
    <row r="19" spans="1:28" ht="8.25" customHeight="1" x14ac:dyDescent="0.4">
      <c r="O19" s="2"/>
      <c r="P19" s="2"/>
      <c r="Q19" s="2"/>
      <c r="R19" s="3"/>
      <c r="S19" s="3"/>
      <c r="T19" s="3"/>
    </row>
    <row r="20" spans="1:28" ht="12" customHeight="1" x14ac:dyDescent="0.4">
      <c r="A20" s="4" t="s">
        <v>49</v>
      </c>
      <c r="G20" s="4" t="s">
        <v>85</v>
      </c>
      <c r="Q20" s="15" t="s">
        <v>44</v>
      </c>
      <c r="T20" s="15" t="s">
        <v>50</v>
      </c>
      <c r="W20" s="77" t="s">
        <v>31</v>
      </c>
      <c r="X20" s="98"/>
      <c r="Y20" s="98"/>
      <c r="Z20" s="77" t="s">
        <v>51</v>
      </c>
      <c r="AA20" s="98"/>
      <c r="AB20" s="98"/>
    </row>
    <row r="21" spans="1:28" ht="12" customHeight="1" x14ac:dyDescent="0.4">
      <c r="A21" s="93" t="s">
        <v>61</v>
      </c>
      <c r="B21" s="93"/>
      <c r="C21" s="93"/>
      <c r="D21" s="93"/>
      <c r="E21" s="93"/>
      <c r="F21" s="45" t="s">
        <v>8</v>
      </c>
      <c r="G21" s="45"/>
      <c r="H21" s="45"/>
      <c r="I21" s="45" t="s">
        <v>9</v>
      </c>
      <c r="J21" s="45"/>
      <c r="K21" s="45"/>
      <c r="L21" s="45" t="s">
        <v>10</v>
      </c>
      <c r="M21" s="45"/>
      <c r="N21" s="45"/>
      <c r="O21" s="15"/>
      <c r="P21" s="94" t="s">
        <v>22</v>
      </c>
      <c r="Q21" s="95"/>
      <c r="R21" s="96"/>
      <c r="S21" s="94" t="s">
        <v>60</v>
      </c>
      <c r="T21" s="99"/>
      <c r="U21" s="100"/>
      <c r="V21" s="16"/>
      <c r="W21" s="101" t="s">
        <v>12</v>
      </c>
      <c r="X21" s="102"/>
      <c r="Y21" s="103"/>
      <c r="Z21" s="79">
        <f>IFERROR(ROUNDUP(S22/P22,3),"")</f>
        <v>0.188</v>
      </c>
      <c r="AA21" s="80"/>
      <c r="AB21" s="81"/>
    </row>
    <row r="22" spans="1:28" ht="12" customHeight="1" x14ac:dyDescent="0.4">
      <c r="A22" s="90" t="s">
        <v>6</v>
      </c>
      <c r="B22" s="90"/>
      <c r="C22" s="90"/>
      <c r="D22" s="90"/>
      <c r="E22" s="90"/>
      <c r="F22" s="153">
        <v>0.33333333333333331</v>
      </c>
      <c r="G22" s="154"/>
      <c r="H22" s="154"/>
      <c r="I22" s="153">
        <v>1</v>
      </c>
      <c r="J22" s="154"/>
      <c r="K22" s="154"/>
      <c r="L22" s="155"/>
      <c r="M22" s="156"/>
      <c r="N22" s="156"/>
      <c r="O22" s="17"/>
      <c r="P22" s="110">
        <f>I22-F22-L22</f>
        <v>0.66666666666666674</v>
      </c>
      <c r="Q22" s="102"/>
      <c r="R22" s="103"/>
      <c r="S22" s="157">
        <v>0.125</v>
      </c>
      <c r="T22" s="158"/>
      <c r="U22" s="159"/>
      <c r="V22" s="16"/>
      <c r="W22" s="104"/>
      <c r="X22" s="105"/>
      <c r="Y22" s="106"/>
      <c r="Z22" s="82"/>
      <c r="AA22" s="83"/>
      <c r="AB22" s="84"/>
    </row>
    <row r="23" spans="1:28" ht="12" customHeight="1" x14ac:dyDescent="0.4">
      <c r="A23" s="90" t="s">
        <v>7</v>
      </c>
      <c r="B23" s="90"/>
      <c r="C23" s="90"/>
      <c r="D23" s="90"/>
      <c r="E23" s="90"/>
      <c r="F23" s="153">
        <v>0.375</v>
      </c>
      <c r="G23" s="154"/>
      <c r="H23" s="154"/>
      <c r="I23" s="153">
        <v>0.875</v>
      </c>
      <c r="J23" s="154"/>
      <c r="K23" s="154"/>
      <c r="L23" s="155"/>
      <c r="M23" s="156"/>
      <c r="N23" s="156"/>
      <c r="O23" s="17"/>
      <c r="P23" s="107"/>
      <c r="Q23" s="108"/>
      <c r="R23" s="109"/>
      <c r="S23" s="160"/>
      <c r="T23" s="161"/>
      <c r="U23" s="162"/>
      <c r="V23" s="16"/>
      <c r="W23" s="107"/>
      <c r="X23" s="108"/>
      <c r="Y23" s="109"/>
      <c r="Z23" s="85"/>
      <c r="AA23" s="86"/>
      <c r="AB23" s="87"/>
    </row>
    <row r="24" spans="1:28" ht="6" customHeight="1" x14ac:dyDescent="0.4">
      <c r="F24" s="16"/>
      <c r="G24" s="16"/>
      <c r="H24" s="16"/>
      <c r="I24" s="16"/>
      <c r="J24" s="16"/>
      <c r="K24" s="16"/>
      <c r="L24" s="16"/>
      <c r="M24" s="16"/>
      <c r="N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8"/>
      <c r="AA24" s="18"/>
      <c r="AB24" s="18"/>
    </row>
    <row r="25" spans="1:28" ht="12" customHeight="1" x14ac:dyDescent="0.4">
      <c r="A25" s="93" t="s">
        <v>62</v>
      </c>
      <c r="B25" s="93"/>
      <c r="C25" s="93"/>
      <c r="D25" s="93"/>
      <c r="E25" s="93"/>
      <c r="F25" s="45" t="s">
        <v>8</v>
      </c>
      <c r="G25" s="45"/>
      <c r="H25" s="45"/>
      <c r="I25" s="45" t="s">
        <v>9</v>
      </c>
      <c r="J25" s="45"/>
      <c r="K25" s="45"/>
      <c r="L25" s="45" t="s">
        <v>10</v>
      </c>
      <c r="M25" s="45"/>
      <c r="N25" s="45"/>
      <c r="O25" s="15"/>
      <c r="P25" s="94" t="s">
        <v>22</v>
      </c>
      <c r="Q25" s="95"/>
      <c r="R25" s="96"/>
      <c r="S25" s="94" t="s">
        <v>60</v>
      </c>
      <c r="T25" s="99"/>
      <c r="U25" s="100"/>
      <c r="V25" s="16"/>
      <c r="W25" s="101" t="s">
        <v>13</v>
      </c>
      <c r="X25" s="102"/>
      <c r="Y25" s="103"/>
      <c r="Z25" s="79">
        <f>IFERROR(ROUNDUP(S26/P26,3),"")</f>
        <v>0.188</v>
      </c>
      <c r="AA25" s="80"/>
      <c r="AB25" s="81"/>
    </row>
    <row r="26" spans="1:28" ht="12" customHeight="1" x14ac:dyDescent="0.4">
      <c r="A26" s="90" t="s">
        <v>6</v>
      </c>
      <c r="B26" s="90"/>
      <c r="C26" s="90"/>
      <c r="D26" s="90"/>
      <c r="E26" s="90"/>
      <c r="F26" s="153">
        <v>0.33333333333333331</v>
      </c>
      <c r="G26" s="154"/>
      <c r="H26" s="154"/>
      <c r="I26" s="153">
        <v>1</v>
      </c>
      <c r="J26" s="154"/>
      <c r="K26" s="154"/>
      <c r="L26" s="155"/>
      <c r="M26" s="156"/>
      <c r="N26" s="156"/>
      <c r="O26" s="17"/>
      <c r="P26" s="110">
        <f>I26-F26-L26</f>
        <v>0.66666666666666674</v>
      </c>
      <c r="Q26" s="102"/>
      <c r="R26" s="103"/>
      <c r="S26" s="157">
        <v>0.125</v>
      </c>
      <c r="T26" s="163"/>
      <c r="U26" s="164"/>
      <c r="V26" s="16"/>
      <c r="W26" s="104"/>
      <c r="X26" s="105"/>
      <c r="Y26" s="106"/>
      <c r="Z26" s="82"/>
      <c r="AA26" s="83"/>
      <c r="AB26" s="84"/>
    </row>
    <row r="27" spans="1:28" ht="12" customHeight="1" x14ac:dyDescent="0.4">
      <c r="A27" s="90" t="s">
        <v>7</v>
      </c>
      <c r="B27" s="90"/>
      <c r="C27" s="90"/>
      <c r="D27" s="90"/>
      <c r="E27" s="90"/>
      <c r="F27" s="153">
        <v>0.375</v>
      </c>
      <c r="G27" s="154"/>
      <c r="H27" s="154"/>
      <c r="I27" s="153">
        <v>0.79166666666666663</v>
      </c>
      <c r="J27" s="154"/>
      <c r="K27" s="154"/>
      <c r="L27" s="155"/>
      <c r="M27" s="156"/>
      <c r="N27" s="156"/>
      <c r="O27" s="17"/>
      <c r="P27" s="107"/>
      <c r="Q27" s="108"/>
      <c r="R27" s="109"/>
      <c r="S27" s="165"/>
      <c r="T27" s="166"/>
      <c r="U27" s="167"/>
      <c r="V27" s="16"/>
      <c r="W27" s="107"/>
      <c r="X27" s="108"/>
      <c r="Y27" s="109"/>
      <c r="Z27" s="85"/>
      <c r="AA27" s="86"/>
      <c r="AB27" s="87"/>
    </row>
    <row r="28" spans="1:28" ht="6" customHeight="1" x14ac:dyDescent="0.4">
      <c r="F28" s="16"/>
      <c r="G28" s="16"/>
      <c r="H28" s="16"/>
      <c r="I28" s="16"/>
      <c r="J28" s="16"/>
      <c r="K28" s="16"/>
      <c r="L28" s="16"/>
      <c r="M28" s="16"/>
      <c r="N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8"/>
      <c r="AA28" s="18"/>
      <c r="AB28" s="18"/>
    </row>
    <row r="29" spans="1:28" ht="12" customHeight="1" x14ac:dyDescent="0.4">
      <c r="A29" s="93" t="s">
        <v>63</v>
      </c>
      <c r="B29" s="93"/>
      <c r="C29" s="93"/>
      <c r="D29" s="93"/>
      <c r="E29" s="93"/>
      <c r="F29" s="45" t="s">
        <v>8</v>
      </c>
      <c r="G29" s="45"/>
      <c r="H29" s="45"/>
      <c r="I29" s="45" t="s">
        <v>9</v>
      </c>
      <c r="J29" s="45"/>
      <c r="K29" s="45"/>
      <c r="L29" s="45" t="s">
        <v>10</v>
      </c>
      <c r="M29" s="45"/>
      <c r="N29" s="45"/>
      <c r="O29" s="15"/>
      <c r="P29" s="94" t="s">
        <v>22</v>
      </c>
      <c r="Q29" s="95"/>
      <c r="R29" s="96"/>
      <c r="S29" s="94" t="s">
        <v>60</v>
      </c>
      <c r="T29" s="99"/>
      <c r="U29" s="100"/>
      <c r="V29" s="16"/>
      <c r="W29" s="101" t="s">
        <v>66</v>
      </c>
      <c r="X29" s="102"/>
      <c r="Y29" s="103"/>
      <c r="Z29" s="79" t="str">
        <f>IFERROR(ROUNDUP(S30/P30,3),"")</f>
        <v/>
      </c>
      <c r="AA29" s="80"/>
      <c r="AB29" s="81"/>
    </row>
    <row r="30" spans="1:28" ht="12" customHeight="1" x14ac:dyDescent="0.4">
      <c r="A30" s="90" t="s">
        <v>6</v>
      </c>
      <c r="B30" s="90"/>
      <c r="C30" s="90"/>
      <c r="D30" s="90"/>
      <c r="E30" s="90"/>
      <c r="F30" s="155"/>
      <c r="G30" s="156"/>
      <c r="H30" s="156"/>
      <c r="I30" s="155"/>
      <c r="J30" s="156"/>
      <c r="K30" s="156"/>
      <c r="L30" s="155"/>
      <c r="M30" s="156"/>
      <c r="N30" s="156"/>
      <c r="O30" s="17"/>
      <c r="P30" s="110">
        <f>I30-F30-L30</f>
        <v>0</v>
      </c>
      <c r="Q30" s="102"/>
      <c r="R30" s="103"/>
      <c r="S30" s="168"/>
      <c r="T30" s="169"/>
      <c r="U30" s="170"/>
      <c r="V30" s="16"/>
      <c r="W30" s="104"/>
      <c r="X30" s="105"/>
      <c r="Y30" s="106"/>
      <c r="Z30" s="82"/>
      <c r="AA30" s="83"/>
      <c r="AB30" s="84"/>
    </row>
    <row r="31" spans="1:28" ht="12" customHeight="1" x14ac:dyDescent="0.4">
      <c r="A31" s="90" t="s">
        <v>7</v>
      </c>
      <c r="B31" s="90"/>
      <c r="C31" s="90"/>
      <c r="D31" s="90"/>
      <c r="E31" s="90"/>
      <c r="F31" s="155"/>
      <c r="G31" s="156"/>
      <c r="H31" s="156"/>
      <c r="I31" s="155"/>
      <c r="J31" s="156"/>
      <c r="K31" s="156"/>
      <c r="L31" s="155"/>
      <c r="M31" s="156"/>
      <c r="N31" s="156"/>
      <c r="O31" s="17"/>
      <c r="P31" s="107"/>
      <c r="Q31" s="108"/>
      <c r="R31" s="109"/>
      <c r="S31" s="171"/>
      <c r="T31" s="172"/>
      <c r="U31" s="173"/>
      <c r="V31" s="16"/>
      <c r="W31" s="107"/>
      <c r="X31" s="108"/>
      <c r="Y31" s="109"/>
      <c r="Z31" s="85"/>
      <c r="AA31" s="86"/>
      <c r="AB31" s="87"/>
    </row>
    <row r="32" spans="1:28" ht="6" customHeight="1" x14ac:dyDescent="0.4">
      <c r="F32" s="16"/>
      <c r="G32" s="16"/>
      <c r="H32" s="16"/>
      <c r="I32" s="16"/>
      <c r="J32" s="16"/>
      <c r="K32" s="16"/>
      <c r="L32" s="16"/>
      <c r="M32" s="16"/>
      <c r="N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8"/>
      <c r="AA32" s="18"/>
      <c r="AB32" s="18"/>
    </row>
    <row r="33" spans="1:28" ht="12" customHeight="1" x14ac:dyDescent="0.4">
      <c r="A33" s="93" t="s">
        <v>64</v>
      </c>
      <c r="B33" s="93"/>
      <c r="C33" s="93"/>
      <c r="D33" s="93"/>
      <c r="E33" s="93"/>
      <c r="F33" s="45" t="s">
        <v>8</v>
      </c>
      <c r="G33" s="45"/>
      <c r="H33" s="45"/>
      <c r="I33" s="45" t="s">
        <v>9</v>
      </c>
      <c r="J33" s="45"/>
      <c r="K33" s="45"/>
      <c r="L33" s="45" t="s">
        <v>10</v>
      </c>
      <c r="M33" s="45"/>
      <c r="N33" s="45"/>
      <c r="O33" s="15"/>
      <c r="P33" s="94" t="s">
        <v>22</v>
      </c>
      <c r="Q33" s="95"/>
      <c r="R33" s="96"/>
      <c r="S33" s="94" t="s">
        <v>60</v>
      </c>
      <c r="T33" s="99"/>
      <c r="U33" s="100"/>
      <c r="V33" s="16"/>
      <c r="W33" s="101" t="s">
        <v>14</v>
      </c>
      <c r="X33" s="102"/>
      <c r="Y33" s="103"/>
      <c r="Z33" s="79" t="str">
        <f>IFERROR(ROUNDUP(S34/P34,3),"")</f>
        <v/>
      </c>
      <c r="AA33" s="80"/>
      <c r="AB33" s="81"/>
    </row>
    <row r="34" spans="1:28" ht="12" customHeight="1" x14ac:dyDescent="0.4">
      <c r="A34" s="90" t="s">
        <v>6</v>
      </c>
      <c r="B34" s="90"/>
      <c r="C34" s="90"/>
      <c r="D34" s="90"/>
      <c r="E34" s="90"/>
      <c r="F34" s="155"/>
      <c r="G34" s="156"/>
      <c r="H34" s="156"/>
      <c r="I34" s="155"/>
      <c r="J34" s="156"/>
      <c r="K34" s="156"/>
      <c r="L34" s="155"/>
      <c r="M34" s="156"/>
      <c r="N34" s="156"/>
      <c r="O34" s="17"/>
      <c r="P34" s="110">
        <f>I34-F34-L34</f>
        <v>0</v>
      </c>
      <c r="Q34" s="102"/>
      <c r="R34" s="103"/>
      <c r="S34" s="168"/>
      <c r="T34" s="169"/>
      <c r="U34" s="170"/>
      <c r="V34" s="16"/>
      <c r="W34" s="104"/>
      <c r="X34" s="105"/>
      <c r="Y34" s="106"/>
      <c r="Z34" s="82"/>
      <c r="AA34" s="83"/>
      <c r="AB34" s="84"/>
    </row>
    <row r="35" spans="1:28" ht="12" customHeight="1" x14ac:dyDescent="0.4">
      <c r="A35" s="90" t="s">
        <v>7</v>
      </c>
      <c r="B35" s="90"/>
      <c r="C35" s="90"/>
      <c r="D35" s="90"/>
      <c r="E35" s="90"/>
      <c r="F35" s="155"/>
      <c r="G35" s="156"/>
      <c r="H35" s="156"/>
      <c r="I35" s="155"/>
      <c r="J35" s="156"/>
      <c r="K35" s="156"/>
      <c r="L35" s="155"/>
      <c r="M35" s="156"/>
      <c r="N35" s="156"/>
      <c r="O35" s="17"/>
      <c r="P35" s="107"/>
      <c r="Q35" s="108"/>
      <c r="R35" s="109"/>
      <c r="S35" s="171"/>
      <c r="T35" s="172"/>
      <c r="U35" s="173"/>
      <c r="V35" s="16"/>
      <c r="W35" s="107"/>
      <c r="X35" s="108"/>
      <c r="Y35" s="109"/>
      <c r="Z35" s="85"/>
      <c r="AA35" s="86"/>
      <c r="AB35" s="87"/>
    </row>
    <row r="36" spans="1:28" ht="6" customHeight="1" x14ac:dyDescent="0.4">
      <c r="F36" s="16"/>
      <c r="G36" s="16"/>
      <c r="H36" s="16"/>
      <c r="I36" s="16"/>
      <c r="J36" s="16"/>
      <c r="K36" s="16"/>
      <c r="L36" s="16"/>
      <c r="M36" s="16"/>
      <c r="N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8"/>
      <c r="AA36" s="18"/>
      <c r="AB36" s="18"/>
    </row>
    <row r="37" spans="1:28" ht="12" customHeight="1" x14ac:dyDescent="0.4">
      <c r="A37" s="93" t="s">
        <v>40</v>
      </c>
      <c r="B37" s="93"/>
      <c r="C37" s="93"/>
      <c r="D37" s="93"/>
      <c r="E37" s="93"/>
      <c r="F37" s="45" t="s">
        <v>8</v>
      </c>
      <c r="G37" s="45"/>
      <c r="H37" s="45"/>
      <c r="I37" s="45" t="s">
        <v>9</v>
      </c>
      <c r="J37" s="45"/>
      <c r="K37" s="45"/>
      <c r="L37" s="45" t="s">
        <v>10</v>
      </c>
      <c r="M37" s="45"/>
      <c r="N37" s="45"/>
      <c r="O37" s="15"/>
      <c r="P37" s="94" t="s">
        <v>22</v>
      </c>
      <c r="Q37" s="95"/>
      <c r="R37" s="96"/>
      <c r="S37" s="94" t="s">
        <v>60</v>
      </c>
      <c r="T37" s="99"/>
      <c r="U37" s="100"/>
      <c r="V37" s="16"/>
      <c r="W37" s="101" t="s">
        <v>17</v>
      </c>
      <c r="X37" s="102"/>
      <c r="Y37" s="103"/>
      <c r="Z37" s="79" t="str">
        <f>IFERROR(ROUNDUP(S38/P38,3),"")</f>
        <v/>
      </c>
      <c r="AA37" s="80"/>
      <c r="AB37" s="81"/>
    </row>
    <row r="38" spans="1:28" ht="12" customHeight="1" x14ac:dyDescent="0.4">
      <c r="A38" s="90" t="s">
        <v>6</v>
      </c>
      <c r="B38" s="90"/>
      <c r="C38" s="90"/>
      <c r="D38" s="90"/>
      <c r="E38" s="90"/>
      <c r="F38" s="155"/>
      <c r="G38" s="156"/>
      <c r="H38" s="156"/>
      <c r="I38" s="155"/>
      <c r="J38" s="156"/>
      <c r="K38" s="156"/>
      <c r="L38" s="174"/>
      <c r="M38" s="175"/>
      <c r="N38" s="176"/>
      <c r="O38" s="17"/>
      <c r="P38" s="110">
        <f>I38-F38-L38</f>
        <v>0</v>
      </c>
      <c r="Q38" s="102"/>
      <c r="R38" s="103"/>
      <c r="S38" s="168"/>
      <c r="T38" s="169"/>
      <c r="U38" s="170"/>
      <c r="V38" s="16"/>
      <c r="W38" s="104"/>
      <c r="X38" s="105"/>
      <c r="Y38" s="106"/>
      <c r="Z38" s="82"/>
      <c r="AA38" s="83"/>
      <c r="AB38" s="84"/>
    </row>
    <row r="39" spans="1:28" ht="12" customHeight="1" x14ac:dyDescent="0.4">
      <c r="A39" s="90" t="s">
        <v>7</v>
      </c>
      <c r="B39" s="90"/>
      <c r="C39" s="90"/>
      <c r="D39" s="90"/>
      <c r="E39" s="90"/>
      <c r="F39" s="155"/>
      <c r="G39" s="156"/>
      <c r="H39" s="156"/>
      <c r="I39" s="155"/>
      <c r="J39" s="156"/>
      <c r="K39" s="156"/>
      <c r="L39" s="174"/>
      <c r="M39" s="175"/>
      <c r="N39" s="176"/>
      <c r="O39" s="17"/>
      <c r="P39" s="107"/>
      <c r="Q39" s="108"/>
      <c r="R39" s="109"/>
      <c r="S39" s="171"/>
      <c r="T39" s="172"/>
      <c r="U39" s="173"/>
      <c r="V39" s="16"/>
      <c r="W39" s="107"/>
      <c r="X39" s="108"/>
      <c r="Y39" s="109"/>
      <c r="Z39" s="85"/>
      <c r="AA39" s="86"/>
      <c r="AB39" s="87"/>
    </row>
    <row r="40" spans="1:28" ht="12" customHeight="1" x14ac:dyDescent="0.4">
      <c r="Z40" s="97" t="s">
        <v>81</v>
      </c>
      <c r="AA40" s="97"/>
      <c r="AB40" s="97"/>
    </row>
    <row r="41" spans="1:28" ht="12" customHeight="1" x14ac:dyDescent="0.4">
      <c r="A41" s="4" t="s">
        <v>28</v>
      </c>
      <c r="P41" s="77" t="s">
        <v>32</v>
      </c>
      <c r="Q41" s="98"/>
      <c r="R41" s="98"/>
      <c r="S41" s="77" t="s">
        <v>53</v>
      </c>
      <c r="T41" s="98"/>
      <c r="U41" s="98"/>
      <c r="Z41" s="19"/>
      <c r="AA41" s="19"/>
      <c r="AB41" s="19"/>
    </row>
    <row r="42" spans="1:28" ht="12" customHeight="1" x14ac:dyDescent="0.4">
      <c r="A42" s="69" t="s">
        <v>29</v>
      </c>
      <c r="B42" s="70"/>
      <c r="C42" s="70"/>
      <c r="D42" s="70"/>
      <c r="E42" s="70"/>
      <c r="F42" s="71"/>
      <c r="G42" s="71"/>
      <c r="H42" s="72"/>
      <c r="I42" s="20"/>
      <c r="J42" s="21"/>
      <c r="K42" s="21"/>
      <c r="L42" s="22"/>
      <c r="M42" s="22"/>
      <c r="N42" s="15"/>
      <c r="P42" s="66" t="s">
        <v>30</v>
      </c>
      <c r="Q42" s="67"/>
      <c r="R42" s="68"/>
      <c r="S42" s="79">
        <f>IFERROR(ROUNDUP(I44/I43,3),"")</f>
        <v>0.25</v>
      </c>
      <c r="T42" s="80"/>
      <c r="U42" s="81"/>
    </row>
    <row r="43" spans="1:28" ht="12" customHeight="1" x14ac:dyDescent="0.4">
      <c r="A43" s="69" t="s">
        <v>33</v>
      </c>
      <c r="B43" s="70"/>
      <c r="C43" s="70"/>
      <c r="D43" s="70"/>
      <c r="E43" s="70"/>
      <c r="F43" s="71"/>
      <c r="G43" s="71"/>
      <c r="H43" s="72"/>
      <c r="I43" s="177">
        <v>80</v>
      </c>
      <c r="J43" s="178"/>
      <c r="K43" s="23" t="s">
        <v>34</v>
      </c>
      <c r="L43" s="24" t="s">
        <v>46</v>
      </c>
      <c r="M43" s="24"/>
      <c r="N43" s="17"/>
      <c r="P43" s="73"/>
      <c r="Q43" s="74"/>
      <c r="R43" s="75"/>
      <c r="S43" s="82"/>
      <c r="T43" s="83"/>
      <c r="U43" s="84"/>
    </row>
    <row r="44" spans="1:28" ht="12" customHeight="1" x14ac:dyDescent="0.4">
      <c r="A44" s="69" t="s">
        <v>35</v>
      </c>
      <c r="B44" s="70"/>
      <c r="C44" s="70"/>
      <c r="D44" s="70"/>
      <c r="E44" s="70"/>
      <c r="F44" s="71"/>
      <c r="G44" s="71"/>
      <c r="H44" s="72"/>
      <c r="I44" s="177">
        <v>20</v>
      </c>
      <c r="J44" s="178"/>
      <c r="K44" s="23" t="s">
        <v>34</v>
      </c>
      <c r="L44" s="24" t="s">
        <v>52</v>
      </c>
      <c r="M44" s="24"/>
      <c r="N44" s="17"/>
      <c r="P44" s="76"/>
      <c r="Q44" s="77"/>
      <c r="R44" s="78"/>
      <c r="S44" s="85"/>
      <c r="T44" s="86"/>
      <c r="U44" s="87"/>
    </row>
    <row r="45" spans="1:28" ht="6" customHeight="1" x14ac:dyDescent="0.4"/>
    <row r="46" spans="1:28" ht="12" customHeight="1" x14ac:dyDescent="0.4">
      <c r="A46" s="69" t="s">
        <v>36</v>
      </c>
      <c r="B46" s="70"/>
      <c r="C46" s="70"/>
      <c r="D46" s="70"/>
      <c r="E46" s="70"/>
      <c r="F46" s="71"/>
      <c r="G46" s="71"/>
      <c r="H46" s="72"/>
      <c r="I46" s="20"/>
      <c r="J46" s="21"/>
      <c r="K46" s="21"/>
      <c r="L46" s="22"/>
      <c r="M46" s="22"/>
      <c r="N46" s="15"/>
      <c r="P46" s="66" t="s">
        <v>37</v>
      </c>
      <c r="Q46" s="67"/>
      <c r="R46" s="68"/>
      <c r="S46" s="79">
        <f>IFERROR(ROUNDUP(I48/I47,3),"")</f>
        <v>0.16700000000000001</v>
      </c>
      <c r="T46" s="80"/>
      <c r="U46" s="81"/>
    </row>
    <row r="47" spans="1:28" ht="12" customHeight="1" x14ac:dyDescent="0.4">
      <c r="A47" s="69" t="s">
        <v>33</v>
      </c>
      <c r="B47" s="70"/>
      <c r="C47" s="70"/>
      <c r="D47" s="70"/>
      <c r="E47" s="70"/>
      <c r="F47" s="71"/>
      <c r="G47" s="71"/>
      <c r="H47" s="72"/>
      <c r="I47" s="177">
        <v>60</v>
      </c>
      <c r="J47" s="178"/>
      <c r="K47" s="23" t="s">
        <v>34</v>
      </c>
      <c r="L47" s="24"/>
      <c r="M47" s="24"/>
      <c r="N47" s="17"/>
      <c r="P47" s="73"/>
      <c r="Q47" s="74"/>
      <c r="R47" s="75"/>
      <c r="S47" s="82"/>
      <c r="T47" s="83"/>
      <c r="U47" s="84"/>
    </row>
    <row r="48" spans="1:28" ht="12" customHeight="1" x14ac:dyDescent="0.4">
      <c r="A48" s="69" t="s">
        <v>35</v>
      </c>
      <c r="B48" s="70"/>
      <c r="C48" s="70"/>
      <c r="D48" s="70"/>
      <c r="E48" s="70"/>
      <c r="F48" s="71"/>
      <c r="G48" s="71"/>
      <c r="H48" s="72"/>
      <c r="I48" s="177">
        <v>10</v>
      </c>
      <c r="J48" s="178"/>
      <c r="K48" s="23" t="s">
        <v>34</v>
      </c>
      <c r="L48" s="24"/>
      <c r="M48" s="24"/>
      <c r="N48" s="17"/>
      <c r="P48" s="76"/>
      <c r="Q48" s="77"/>
      <c r="R48" s="78"/>
      <c r="S48" s="85"/>
      <c r="T48" s="86"/>
      <c r="U48" s="87"/>
    </row>
    <row r="49" spans="1:33" ht="6" customHeight="1" x14ac:dyDescent="0.4"/>
    <row r="50" spans="1:33" ht="12" customHeight="1" x14ac:dyDescent="0.4">
      <c r="A50" s="69" t="s">
        <v>38</v>
      </c>
      <c r="B50" s="70"/>
      <c r="C50" s="70"/>
      <c r="D50" s="70"/>
      <c r="E50" s="70"/>
      <c r="F50" s="71"/>
      <c r="G50" s="71"/>
      <c r="H50" s="72"/>
      <c r="I50" s="20"/>
      <c r="J50" s="21"/>
      <c r="K50" s="21"/>
      <c r="L50" s="22"/>
      <c r="M50" s="22"/>
      <c r="N50" s="15"/>
      <c r="P50" s="66" t="s">
        <v>67</v>
      </c>
      <c r="Q50" s="67"/>
      <c r="R50" s="68"/>
      <c r="S50" s="79" t="str">
        <f>IFERROR(ROUNDUP(I52/I51,3),"")</f>
        <v/>
      </c>
      <c r="T50" s="80"/>
      <c r="U50" s="81"/>
    </row>
    <row r="51" spans="1:33" ht="12" customHeight="1" x14ac:dyDescent="0.4">
      <c r="A51" s="69" t="s">
        <v>33</v>
      </c>
      <c r="B51" s="70"/>
      <c r="C51" s="70"/>
      <c r="D51" s="70"/>
      <c r="E51" s="70"/>
      <c r="F51" s="71"/>
      <c r="G51" s="71"/>
      <c r="H51" s="72"/>
      <c r="I51" s="179"/>
      <c r="J51" s="180"/>
      <c r="K51" s="23" t="s">
        <v>34</v>
      </c>
      <c r="L51" s="24"/>
      <c r="M51" s="24"/>
      <c r="N51" s="17"/>
      <c r="P51" s="73"/>
      <c r="Q51" s="74"/>
      <c r="R51" s="75"/>
      <c r="S51" s="82"/>
      <c r="T51" s="83"/>
      <c r="U51" s="84"/>
    </row>
    <row r="52" spans="1:33" ht="12" customHeight="1" x14ac:dyDescent="0.4">
      <c r="A52" s="69" t="s">
        <v>35</v>
      </c>
      <c r="B52" s="70"/>
      <c r="C52" s="70"/>
      <c r="D52" s="70"/>
      <c r="E52" s="70"/>
      <c r="F52" s="71"/>
      <c r="G52" s="71"/>
      <c r="H52" s="72"/>
      <c r="I52" s="179"/>
      <c r="J52" s="180"/>
      <c r="K52" s="23" t="s">
        <v>34</v>
      </c>
      <c r="L52" s="24"/>
      <c r="M52" s="24"/>
      <c r="N52" s="17"/>
      <c r="P52" s="76"/>
      <c r="Q52" s="77"/>
      <c r="R52" s="78"/>
      <c r="S52" s="85"/>
      <c r="T52" s="86"/>
      <c r="U52" s="87"/>
    </row>
    <row r="53" spans="1:33" ht="6" customHeight="1" x14ac:dyDescent="0.4"/>
    <row r="54" spans="1:33" ht="12" customHeight="1" x14ac:dyDescent="0.4">
      <c r="A54" s="4" t="s">
        <v>15</v>
      </c>
    </row>
    <row r="55" spans="1:33" ht="16.899999999999999" customHeight="1" x14ac:dyDescent="0.4">
      <c r="A55" s="64" t="s">
        <v>16</v>
      </c>
      <c r="B55" s="64"/>
      <c r="C55" s="64"/>
      <c r="D55" s="64"/>
      <c r="E55" s="64" t="s">
        <v>31</v>
      </c>
      <c r="F55" s="64"/>
      <c r="G55" s="64"/>
      <c r="H55" s="65" t="s">
        <v>55</v>
      </c>
      <c r="I55" s="65"/>
      <c r="J55" s="65"/>
      <c r="K55" s="66" t="s">
        <v>21</v>
      </c>
      <c r="L55" s="67"/>
      <c r="M55" s="67"/>
      <c r="N55" s="67"/>
      <c r="O55" s="67"/>
      <c r="P55" s="67"/>
      <c r="Q55" s="68"/>
      <c r="R55" s="64" t="s">
        <v>32</v>
      </c>
      <c r="S55" s="64"/>
      <c r="T55" s="64"/>
      <c r="U55" s="65" t="s">
        <v>68</v>
      </c>
      <c r="V55" s="65"/>
      <c r="W55" s="65"/>
      <c r="X55" s="54" t="s">
        <v>79</v>
      </c>
      <c r="Y55" s="55"/>
      <c r="Z55" s="55"/>
      <c r="AA55" s="55"/>
      <c r="AB55" s="56"/>
    </row>
    <row r="56" spans="1:33" ht="16.899999999999999" customHeight="1" x14ac:dyDescent="0.4">
      <c r="A56" s="64"/>
      <c r="B56" s="64"/>
      <c r="C56" s="64"/>
      <c r="D56" s="64"/>
      <c r="E56" s="64"/>
      <c r="F56" s="64"/>
      <c r="G56" s="64"/>
      <c r="H56" s="65"/>
      <c r="I56" s="65"/>
      <c r="J56" s="65"/>
      <c r="K56" s="58" t="s">
        <v>54</v>
      </c>
      <c r="L56" s="59"/>
      <c r="M56" s="60"/>
      <c r="N56" s="61" t="s">
        <v>70</v>
      </c>
      <c r="O56" s="62"/>
      <c r="P56" s="61" t="s">
        <v>71</v>
      </c>
      <c r="Q56" s="63"/>
      <c r="R56" s="64"/>
      <c r="S56" s="64"/>
      <c r="T56" s="64"/>
      <c r="U56" s="65"/>
      <c r="V56" s="65"/>
      <c r="W56" s="65"/>
      <c r="X56" s="57"/>
      <c r="Y56" s="55"/>
      <c r="Z56" s="55"/>
      <c r="AA56" s="55"/>
      <c r="AB56" s="56"/>
      <c r="AD56" s="27" t="s">
        <v>18</v>
      </c>
      <c r="AE56" s="28"/>
      <c r="AF56" s="28"/>
      <c r="AG56" s="4" t="s">
        <v>56</v>
      </c>
    </row>
    <row r="57" spans="1:33" ht="13.15" customHeight="1" x14ac:dyDescent="0.4">
      <c r="A57" s="38">
        <v>44428</v>
      </c>
      <c r="B57" s="38"/>
      <c r="C57" s="38"/>
      <c r="D57" s="38"/>
      <c r="E57" s="181" t="s">
        <v>19</v>
      </c>
      <c r="F57" s="181"/>
      <c r="G57" s="181"/>
      <c r="H57" s="40">
        <f>IF(E57="","",IF(E57="対応なし","支給しない",(VLOOKUP(E57,$W$21:$AB$39,4,FALSE))))</f>
        <v>0.188</v>
      </c>
      <c r="I57" s="40"/>
      <c r="J57" s="40"/>
      <c r="K57" s="51">
        <f>IF(E57="","",IF(SUM(N57:Q57)&gt;=10,SUM(N57:Q57),0))</f>
        <v>0</v>
      </c>
      <c r="L57" s="52"/>
      <c r="M57" s="53"/>
      <c r="N57" s="182"/>
      <c r="O57" s="183"/>
      <c r="P57" s="182"/>
      <c r="Q57" s="184"/>
      <c r="R57" s="185" t="s">
        <v>74</v>
      </c>
      <c r="S57" s="186"/>
      <c r="T57" s="187"/>
      <c r="U57" s="34">
        <f>IF(R57="","",IF(R57="対応なし","支給しない",VLOOKUP(R57,$P$42:$U$52,4,FALSE)))</f>
        <v>0.16700000000000001</v>
      </c>
      <c r="V57" s="34"/>
      <c r="W57" s="34"/>
      <c r="X57" s="35">
        <f>IFERROR(IF(H57="支給しない",0,ROUNDUP(((U12+2000*K57+20000*P57)*H57+O17*U57),-3)),"")</f>
        <v>147000</v>
      </c>
      <c r="Y57" s="36"/>
      <c r="Z57" s="36"/>
      <c r="AA57" s="36"/>
      <c r="AB57" s="37"/>
      <c r="AD57" s="27" t="s">
        <v>19</v>
      </c>
      <c r="AE57" s="28"/>
      <c r="AF57" s="28"/>
      <c r="AG57" s="4" t="s">
        <v>57</v>
      </c>
    </row>
    <row r="58" spans="1:33" ht="13.15" customHeight="1" x14ac:dyDescent="0.4">
      <c r="A58" s="38">
        <v>44429</v>
      </c>
      <c r="B58" s="38"/>
      <c r="C58" s="38"/>
      <c r="D58" s="38"/>
      <c r="E58" s="181" t="s">
        <v>18</v>
      </c>
      <c r="F58" s="181"/>
      <c r="G58" s="181"/>
      <c r="H58" s="40">
        <f t="shared" ref="H58:H80" si="0">IF(E58="","",IF(E58="対応なし","支給しない",(VLOOKUP(E58,$W$21:$AB$39,4,FALSE))))</f>
        <v>0.188</v>
      </c>
      <c r="I58" s="40"/>
      <c r="J58" s="40"/>
      <c r="K58" s="51">
        <f t="shared" ref="K58:K80" si="1">IF(E58="","",IF(SUM(N58:Q58)&gt;=10,SUM(N58:Q58),0))</f>
        <v>0</v>
      </c>
      <c r="L58" s="52"/>
      <c r="M58" s="53"/>
      <c r="N58" s="182"/>
      <c r="O58" s="183"/>
      <c r="P58" s="182"/>
      <c r="Q58" s="184"/>
      <c r="R58" s="185" t="s">
        <v>72</v>
      </c>
      <c r="S58" s="186"/>
      <c r="T58" s="187"/>
      <c r="U58" s="34">
        <f t="shared" ref="U58:U80" si="2">IF(R58="","",IF(R58="対応なし","支給しない",VLOOKUP(R58,$P$42:$U$52,4,FALSE)))</f>
        <v>0.25</v>
      </c>
      <c r="V58" s="34"/>
      <c r="W58" s="34"/>
      <c r="X58" s="35">
        <f>IFERROR(IF(H58="支給しない",0,ROUNDUP(((U12+2000*K58+20000*P58)*H58+O17*U58),-3)),"")</f>
        <v>163000</v>
      </c>
      <c r="Y58" s="36"/>
      <c r="Z58" s="36"/>
      <c r="AA58" s="36"/>
      <c r="AB58" s="37"/>
      <c r="AD58" s="27" t="s">
        <v>23</v>
      </c>
      <c r="AE58" s="28"/>
      <c r="AF58" s="28"/>
      <c r="AG58" s="4" t="s">
        <v>65</v>
      </c>
    </row>
    <row r="59" spans="1:33" ht="13.15" customHeight="1" x14ac:dyDescent="0.4">
      <c r="A59" s="38">
        <v>44430</v>
      </c>
      <c r="B59" s="38"/>
      <c r="C59" s="38"/>
      <c r="D59" s="38"/>
      <c r="E59" s="181" t="s">
        <v>18</v>
      </c>
      <c r="F59" s="181"/>
      <c r="G59" s="181"/>
      <c r="H59" s="40">
        <f t="shared" si="0"/>
        <v>0.188</v>
      </c>
      <c r="I59" s="40"/>
      <c r="J59" s="40"/>
      <c r="K59" s="51">
        <f t="shared" si="1"/>
        <v>0</v>
      </c>
      <c r="L59" s="52"/>
      <c r="M59" s="53"/>
      <c r="N59" s="182"/>
      <c r="O59" s="183"/>
      <c r="P59" s="182"/>
      <c r="Q59" s="184"/>
      <c r="R59" s="185" t="s">
        <v>72</v>
      </c>
      <c r="S59" s="186"/>
      <c r="T59" s="187"/>
      <c r="U59" s="34">
        <f>IF(R59="","",IF(R59="対応なし","支給しない",VLOOKUP(R59,$P$42:$U$52,4,FALSE)))</f>
        <v>0.25</v>
      </c>
      <c r="V59" s="34"/>
      <c r="W59" s="34"/>
      <c r="X59" s="35">
        <f>IFERROR(IF(H59="支給しない",0,ROUNDUP(((U12+2000*K59+20000*P59)*H59+O17*U59),-3)),"")</f>
        <v>163000</v>
      </c>
      <c r="Y59" s="36"/>
      <c r="Z59" s="36"/>
      <c r="AA59" s="36"/>
      <c r="AB59" s="37"/>
      <c r="AD59" s="27" t="s">
        <v>20</v>
      </c>
      <c r="AE59" s="28"/>
      <c r="AF59" s="28"/>
    </row>
    <row r="60" spans="1:33" ht="13.15" customHeight="1" x14ac:dyDescent="0.4">
      <c r="A60" s="38">
        <v>44431</v>
      </c>
      <c r="B60" s="38"/>
      <c r="C60" s="38"/>
      <c r="D60" s="38"/>
      <c r="E60" s="181" t="s">
        <v>19</v>
      </c>
      <c r="F60" s="181"/>
      <c r="G60" s="181"/>
      <c r="H60" s="40">
        <f t="shared" si="0"/>
        <v>0.188</v>
      </c>
      <c r="I60" s="40"/>
      <c r="J60" s="40"/>
      <c r="K60" s="41">
        <f t="shared" si="1"/>
        <v>0</v>
      </c>
      <c r="L60" s="41"/>
      <c r="M60" s="41"/>
      <c r="N60" s="188"/>
      <c r="O60" s="189"/>
      <c r="P60" s="188"/>
      <c r="Q60" s="188"/>
      <c r="R60" s="185" t="s">
        <v>74</v>
      </c>
      <c r="S60" s="186"/>
      <c r="T60" s="187"/>
      <c r="U60" s="34">
        <f>IF(R60="","",IF(R60="対応なし","支給しない",VLOOKUP(R60,$P$42:$U$52,4,FALSE)))</f>
        <v>0.16700000000000001</v>
      </c>
      <c r="V60" s="34"/>
      <c r="W60" s="34"/>
      <c r="X60" s="35">
        <f>IFERROR(IF(H60="支給しない",0,ROUNDUP(((U12+2000*K60+20000*P60)*H60+O17*U60),-3)),"")</f>
        <v>147000</v>
      </c>
      <c r="Y60" s="36"/>
      <c r="Z60" s="36"/>
      <c r="AA60" s="36"/>
      <c r="AB60" s="37"/>
      <c r="AD60" s="27" t="s">
        <v>24</v>
      </c>
      <c r="AE60" s="28"/>
      <c r="AF60" s="28"/>
    </row>
    <row r="61" spans="1:33" ht="13.15" customHeight="1" x14ac:dyDescent="0.4">
      <c r="A61" s="38">
        <v>44432</v>
      </c>
      <c r="B61" s="38"/>
      <c r="C61" s="38"/>
      <c r="D61" s="38"/>
      <c r="E61" s="181" t="s">
        <v>19</v>
      </c>
      <c r="F61" s="181"/>
      <c r="G61" s="181"/>
      <c r="H61" s="40">
        <f t="shared" si="0"/>
        <v>0.188</v>
      </c>
      <c r="I61" s="40"/>
      <c r="J61" s="40"/>
      <c r="K61" s="41">
        <f t="shared" si="1"/>
        <v>0</v>
      </c>
      <c r="L61" s="41"/>
      <c r="M61" s="41"/>
      <c r="N61" s="188"/>
      <c r="O61" s="189"/>
      <c r="P61" s="188"/>
      <c r="Q61" s="188"/>
      <c r="R61" s="185" t="s">
        <v>74</v>
      </c>
      <c r="S61" s="186"/>
      <c r="T61" s="187"/>
      <c r="U61" s="34">
        <f t="shared" si="2"/>
        <v>0.16700000000000001</v>
      </c>
      <c r="V61" s="34"/>
      <c r="W61" s="34"/>
      <c r="X61" s="35">
        <f>IFERROR(IF(H61="支給しない",0,ROUNDUP(((U12+2000*K61+20000*P61)*H61+O17*U61),-3)),"")</f>
        <v>147000</v>
      </c>
      <c r="Y61" s="36"/>
      <c r="Z61" s="36"/>
      <c r="AA61" s="36"/>
      <c r="AB61" s="37"/>
      <c r="AD61" s="4" t="s">
        <v>45</v>
      </c>
      <c r="AE61" s="28"/>
      <c r="AF61" s="28"/>
    </row>
    <row r="62" spans="1:33" ht="13.15" customHeight="1" x14ac:dyDescent="0.4">
      <c r="A62" s="38">
        <v>44433</v>
      </c>
      <c r="B62" s="38"/>
      <c r="C62" s="38"/>
      <c r="D62" s="38"/>
      <c r="E62" s="181" t="s">
        <v>19</v>
      </c>
      <c r="F62" s="181"/>
      <c r="G62" s="181"/>
      <c r="H62" s="40">
        <f t="shared" si="0"/>
        <v>0.188</v>
      </c>
      <c r="I62" s="40"/>
      <c r="J62" s="40"/>
      <c r="K62" s="41">
        <f t="shared" si="1"/>
        <v>0</v>
      </c>
      <c r="L62" s="41"/>
      <c r="M62" s="41"/>
      <c r="N62" s="188"/>
      <c r="O62" s="189"/>
      <c r="P62" s="188"/>
      <c r="Q62" s="188"/>
      <c r="R62" s="185" t="s">
        <v>74</v>
      </c>
      <c r="S62" s="186"/>
      <c r="T62" s="187"/>
      <c r="U62" s="34">
        <f t="shared" si="2"/>
        <v>0.16700000000000001</v>
      </c>
      <c r="V62" s="34"/>
      <c r="W62" s="34"/>
      <c r="X62" s="35">
        <f>IFERROR(IF(H62="支給しない",0,ROUNDUP(((U12+2000*K62+20000*P62)*H62+O17*U62),-3)),"")</f>
        <v>147000</v>
      </c>
      <c r="Y62" s="36"/>
      <c r="Z62" s="36"/>
      <c r="AA62" s="36"/>
      <c r="AB62" s="37"/>
      <c r="AE62" s="28"/>
      <c r="AF62" s="28"/>
    </row>
    <row r="63" spans="1:33" ht="13.15" customHeight="1" x14ac:dyDescent="0.4">
      <c r="A63" s="38">
        <v>44434</v>
      </c>
      <c r="B63" s="38"/>
      <c r="C63" s="38"/>
      <c r="D63" s="38"/>
      <c r="E63" s="181" t="s">
        <v>19</v>
      </c>
      <c r="F63" s="181"/>
      <c r="G63" s="181"/>
      <c r="H63" s="40">
        <f t="shared" si="0"/>
        <v>0.188</v>
      </c>
      <c r="I63" s="40"/>
      <c r="J63" s="40"/>
      <c r="K63" s="41">
        <f t="shared" si="1"/>
        <v>0</v>
      </c>
      <c r="L63" s="41"/>
      <c r="M63" s="41"/>
      <c r="N63" s="188"/>
      <c r="O63" s="189"/>
      <c r="P63" s="188"/>
      <c r="Q63" s="188"/>
      <c r="R63" s="185" t="s">
        <v>74</v>
      </c>
      <c r="S63" s="186"/>
      <c r="T63" s="187"/>
      <c r="U63" s="34">
        <f t="shared" si="2"/>
        <v>0.16700000000000001</v>
      </c>
      <c r="V63" s="34"/>
      <c r="W63" s="34"/>
      <c r="X63" s="35">
        <f>IFERROR(IF(H63="支給しない",0,ROUNDUP(((U12+2000*K63+20000*P63)*H63+O17*U63),-3)),"")</f>
        <v>147000</v>
      </c>
      <c r="Y63" s="36"/>
      <c r="Z63" s="36"/>
      <c r="AA63" s="36"/>
      <c r="AB63" s="37"/>
    </row>
    <row r="64" spans="1:33" ht="13.15" customHeight="1" x14ac:dyDescent="0.4">
      <c r="A64" s="38">
        <v>44435</v>
      </c>
      <c r="B64" s="38"/>
      <c r="C64" s="38"/>
      <c r="D64" s="38"/>
      <c r="E64" s="181" t="s">
        <v>19</v>
      </c>
      <c r="F64" s="181"/>
      <c r="G64" s="181"/>
      <c r="H64" s="40">
        <f t="shared" si="0"/>
        <v>0.188</v>
      </c>
      <c r="I64" s="40"/>
      <c r="J64" s="40"/>
      <c r="K64" s="41">
        <f t="shared" si="1"/>
        <v>0</v>
      </c>
      <c r="L64" s="41"/>
      <c r="M64" s="41"/>
      <c r="N64" s="188"/>
      <c r="O64" s="189"/>
      <c r="P64" s="188"/>
      <c r="Q64" s="188"/>
      <c r="R64" s="185" t="s">
        <v>74</v>
      </c>
      <c r="S64" s="186"/>
      <c r="T64" s="187"/>
      <c r="U64" s="34">
        <f t="shared" si="2"/>
        <v>0.16700000000000001</v>
      </c>
      <c r="V64" s="34"/>
      <c r="W64" s="34"/>
      <c r="X64" s="35">
        <f>IFERROR(IF(H64="支給しない",0,ROUNDUP(((U12+2000*K64+20000*P64)*H64+O17*U64),-3)),"")</f>
        <v>147000</v>
      </c>
      <c r="Y64" s="36"/>
      <c r="Z64" s="36"/>
      <c r="AA64" s="36"/>
      <c r="AB64" s="37"/>
    </row>
    <row r="65" spans="1:28" ht="13.15" customHeight="1" x14ac:dyDescent="0.4">
      <c r="A65" s="38">
        <v>44436</v>
      </c>
      <c r="B65" s="38"/>
      <c r="C65" s="38"/>
      <c r="D65" s="38"/>
      <c r="E65" s="181" t="s">
        <v>18</v>
      </c>
      <c r="F65" s="181"/>
      <c r="G65" s="181"/>
      <c r="H65" s="40">
        <f t="shared" si="0"/>
        <v>0.188</v>
      </c>
      <c r="I65" s="40"/>
      <c r="J65" s="40"/>
      <c r="K65" s="41">
        <f t="shared" si="1"/>
        <v>0</v>
      </c>
      <c r="L65" s="41"/>
      <c r="M65" s="41"/>
      <c r="N65" s="188"/>
      <c r="O65" s="189"/>
      <c r="P65" s="188"/>
      <c r="Q65" s="188"/>
      <c r="R65" s="185" t="s">
        <v>72</v>
      </c>
      <c r="S65" s="186"/>
      <c r="T65" s="187"/>
      <c r="U65" s="34">
        <f t="shared" si="2"/>
        <v>0.25</v>
      </c>
      <c r="V65" s="34"/>
      <c r="W65" s="34"/>
      <c r="X65" s="35">
        <f>IFERROR(IF(H65="支給しない",0,ROUNDUP(((U12+2000*K65+20000*P65)*H65+O17*U65),-3)),"")</f>
        <v>163000</v>
      </c>
      <c r="Y65" s="36"/>
      <c r="Z65" s="36"/>
      <c r="AA65" s="36"/>
      <c r="AB65" s="37"/>
    </row>
    <row r="66" spans="1:28" ht="13.15" customHeight="1" x14ac:dyDescent="0.4">
      <c r="A66" s="38">
        <v>44437</v>
      </c>
      <c r="B66" s="38"/>
      <c r="C66" s="38"/>
      <c r="D66" s="38"/>
      <c r="E66" s="181" t="s">
        <v>18</v>
      </c>
      <c r="F66" s="181"/>
      <c r="G66" s="181"/>
      <c r="H66" s="40">
        <f t="shared" si="0"/>
        <v>0.188</v>
      </c>
      <c r="I66" s="40"/>
      <c r="J66" s="40"/>
      <c r="K66" s="41">
        <f t="shared" si="1"/>
        <v>0</v>
      </c>
      <c r="L66" s="41"/>
      <c r="M66" s="41"/>
      <c r="N66" s="188"/>
      <c r="O66" s="189"/>
      <c r="P66" s="188"/>
      <c r="Q66" s="188"/>
      <c r="R66" s="185" t="s">
        <v>72</v>
      </c>
      <c r="S66" s="186"/>
      <c r="T66" s="187"/>
      <c r="U66" s="34">
        <f t="shared" si="2"/>
        <v>0.25</v>
      </c>
      <c r="V66" s="34"/>
      <c r="W66" s="34"/>
      <c r="X66" s="35">
        <f>IFERROR(IF(H66="支給しない",0,ROUNDUP(((U12+2000*K66+20000*P66)*H66+O17*U66),-3)),"")</f>
        <v>163000</v>
      </c>
      <c r="Y66" s="36"/>
      <c r="Z66" s="36"/>
      <c r="AA66" s="36"/>
      <c r="AB66" s="37"/>
    </row>
    <row r="67" spans="1:28" ht="13.15" customHeight="1" x14ac:dyDescent="0.4">
      <c r="A67" s="38">
        <v>44438</v>
      </c>
      <c r="B67" s="38"/>
      <c r="C67" s="38"/>
      <c r="D67" s="38"/>
      <c r="E67" s="181" t="s">
        <v>19</v>
      </c>
      <c r="F67" s="181"/>
      <c r="G67" s="181"/>
      <c r="H67" s="40">
        <f t="shared" si="0"/>
        <v>0.188</v>
      </c>
      <c r="I67" s="40"/>
      <c r="J67" s="40"/>
      <c r="K67" s="41">
        <f t="shared" si="1"/>
        <v>0</v>
      </c>
      <c r="L67" s="41"/>
      <c r="M67" s="41"/>
      <c r="N67" s="188"/>
      <c r="O67" s="189"/>
      <c r="P67" s="188"/>
      <c r="Q67" s="188"/>
      <c r="R67" s="185" t="s">
        <v>74</v>
      </c>
      <c r="S67" s="186"/>
      <c r="T67" s="187"/>
      <c r="U67" s="34">
        <f t="shared" si="2"/>
        <v>0.16700000000000001</v>
      </c>
      <c r="V67" s="34"/>
      <c r="W67" s="34"/>
      <c r="X67" s="35">
        <f>IFERROR(IF(H67="支給しない",0,ROUNDUP(((U12+2000*K67+20000*P67)*H67+O17*U67),-3)),"")</f>
        <v>147000</v>
      </c>
      <c r="Y67" s="36"/>
      <c r="Z67" s="36"/>
      <c r="AA67" s="36"/>
      <c r="AB67" s="37"/>
    </row>
    <row r="68" spans="1:28" ht="13.15" customHeight="1" x14ac:dyDescent="0.4">
      <c r="A68" s="38">
        <v>44439</v>
      </c>
      <c r="B68" s="38"/>
      <c r="C68" s="38"/>
      <c r="D68" s="38"/>
      <c r="E68" s="181" t="s">
        <v>19</v>
      </c>
      <c r="F68" s="181"/>
      <c r="G68" s="181"/>
      <c r="H68" s="40">
        <f t="shared" si="0"/>
        <v>0.188</v>
      </c>
      <c r="I68" s="40"/>
      <c r="J68" s="40"/>
      <c r="K68" s="41">
        <f t="shared" si="1"/>
        <v>0</v>
      </c>
      <c r="L68" s="41"/>
      <c r="M68" s="41"/>
      <c r="N68" s="188"/>
      <c r="O68" s="189"/>
      <c r="P68" s="188"/>
      <c r="Q68" s="188"/>
      <c r="R68" s="185" t="s">
        <v>74</v>
      </c>
      <c r="S68" s="186"/>
      <c r="T68" s="187"/>
      <c r="U68" s="34">
        <f t="shared" si="2"/>
        <v>0.16700000000000001</v>
      </c>
      <c r="V68" s="34"/>
      <c r="W68" s="34"/>
      <c r="X68" s="35">
        <f>IFERROR(IF(H68="支給しない",0,ROUNDUP(((U12+2000*K68+20000*P68)*H68+O17*U68),-3)),"")</f>
        <v>147000</v>
      </c>
      <c r="Y68" s="36"/>
      <c r="Z68" s="36"/>
      <c r="AA68" s="36"/>
      <c r="AB68" s="37"/>
    </row>
    <row r="69" spans="1:28" ht="13.15" customHeight="1" x14ac:dyDescent="0.4">
      <c r="A69" s="38">
        <v>44440</v>
      </c>
      <c r="B69" s="38"/>
      <c r="C69" s="38"/>
      <c r="D69" s="38"/>
      <c r="E69" s="181" t="s">
        <v>19</v>
      </c>
      <c r="F69" s="181"/>
      <c r="G69" s="181"/>
      <c r="H69" s="40">
        <f t="shared" si="0"/>
        <v>0.188</v>
      </c>
      <c r="I69" s="40"/>
      <c r="J69" s="40"/>
      <c r="K69" s="41">
        <f t="shared" si="1"/>
        <v>0</v>
      </c>
      <c r="L69" s="41"/>
      <c r="M69" s="41"/>
      <c r="N69" s="188"/>
      <c r="O69" s="189"/>
      <c r="P69" s="188"/>
      <c r="Q69" s="188"/>
      <c r="R69" s="185" t="s">
        <v>74</v>
      </c>
      <c r="S69" s="186"/>
      <c r="T69" s="187"/>
      <c r="U69" s="34">
        <f t="shared" si="2"/>
        <v>0.16700000000000001</v>
      </c>
      <c r="V69" s="34"/>
      <c r="W69" s="34"/>
      <c r="X69" s="35">
        <f>IFERROR(IF(H69="支給しない",0,ROUNDUP(((U12+2000*K69+20000*P69)*H69+O17*U69),-3)),"")</f>
        <v>147000</v>
      </c>
      <c r="Y69" s="36"/>
      <c r="Z69" s="36"/>
      <c r="AA69" s="36"/>
      <c r="AB69" s="37"/>
    </row>
    <row r="70" spans="1:28" ht="13.15" customHeight="1" x14ac:dyDescent="0.4">
      <c r="A70" s="38">
        <v>44441</v>
      </c>
      <c r="B70" s="38"/>
      <c r="C70" s="38"/>
      <c r="D70" s="38"/>
      <c r="E70" s="181" t="s">
        <v>19</v>
      </c>
      <c r="F70" s="181"/>
      <c r="G70" s="181"/>
      <c r="H70" s="40">
        <f t="shared" si="0"/>
        <v>0.188</v>
      </c>
      <c r="I70" s="40"/>
      <c r="J70" s="40"/>
      <c r="K70" s="41">
        <f t="shared" si="1"/>
        <v>0</v>
      </c>
      <c r="L70" s="41"/>
      <c r="M70" s="41"/>
      <c r="N70" s="188"/>
      <c r="O70" s="189"/>
      <c r="P70" s="188"/>
      <c r="Q70" s="188"/>
      <c r="R70" s="185" t="s">
        <v>74</v>
      </c>
      <c r="S70" s="186"/>
      <c r="T70" s="187"/>
      <c r="U70" s="34">
        <f t="shared" si="2"/>
        <v>0.16700000000000001</v>
      </c>
      <c r="V70" s="34"/>
      <c r="W70" s="34"/>
      <c r="X70" s="35">
        <f>IFERROR(IF(H70="支給しない",0,ROUNDUP(((U12+2000*K70+20000*P70)*H70+O17*U70),-3)),"")</f>
        <v>147000</v>
      </c>
      <c r="Y70" s="36"/>
      <c r="Z70" s="36"/>
      <c r="AA70" s="36"/>
      <c r="AB70" s="37"/>
    </row>
    <row r="71" spans="1:28" ht="13.15" customHeight="1" x14ac:dyDescent="0.4">
      <c r="A71" s="38">
        <v>44442</v>
      </c>
      <c r="B71" s="38"/>
      <c r="C71" s="38"/>
      <c r="D71" s="38"/>
      <c r="E71" s="181" t="s">
        <v>19</v>
      </c>
      <c r="F71" s="181"/>
      <c r="G71" s="181"/>
      <c r="H71" s="40">
        <f t="shared" si="0"/>
        <v>0.188</v>
      </c>
      <c r="I71" s="40"/>
      <c r="J71" s="40"/>
      <c r="K71" s="41">
        <f t="shared" si="1"/>
        <v>0</v>
      </c>
      <c r="L71" s="41"/>
      <c r="M71" s="41"/>
      <c r="N71" s="188"/>
      <c r="O71" s="189"/>
      <c r="P71" s="188"/>
      <c r="Q71" s="188"/>
      <c r="R71" s="185" t="s">
        <v>74</v>
      </c>
      <c r="S71" s="186"/>
      <c r="T71" s="187"/>
      <c r="U71" s="34">
        <f t="shared" si="2"/>
        <v>0.16700000000000001</v>
      </c>
      <c r="V71" s="34"/>
      <c r="W71" s="34"/>
      <c r="X71" s="35">
        <f>IFERROR(IF(H71="支給しない",0,ROUNDUP(((U12+2000*K71+20000*P71)*H71+O17*U71),-3)),"")</f>
        <v>147000</v>
      </c>
      <c r="Y71" s="36"/>
      <c r="Z71" s="36"/>
      <c r="AA71" s="36"/>
      <c r="AB71" s="37"/>
    </row>
    <row r="72" spans="1:28" ht="13.15" customHeight="1" x14ac:dyDescent="0.4">
      <c r="A72" s="38">
        <v>44443</v>
      </c>
      <c r="B72" s="38"/>
      <c r="C72" s="38"/>
      <c r="D72" s="38"/>
      <c r="E72" s="181" t="s">
        <v>18</v>
      </c>
      <c r="F72" s="181"/>
      <c r="G72" s="181"/>
      <c r="H72" s="40">
        <f t="shared" si="0"/>
        <v>0.188</v>
      </c>
      <c r="I72" s="40"/>
      <c r="J72" s="40"/>
      <c r="K72" s="41">
        <f t="shared" si="1"/>
        <v>0</v>
      </c>
      <c r="L72" s="41"/>
      <c r="M72" s="41"/>
      <c r="N72" s="188"/>
      <c r="O72" s="189"/>
      <c r="P72" s="188"/>
      <c r="Q72" s="188"/>
      <c r="R72" s="185" t="s">
        <v>72</v>
      </c>
      <c r="S72" s="186"/>
      <c r="T72" s="187"/>
      <c r="U72" s="34">
        <f t="shared" si="2"/>
        <v>0.25</v>
      </c>
      <c r="V72" s="34"/>
      <c r="W72" s="34"/>
      <c r="X72" s="35">
        <f>IFERROR(IF(H72="支給しない",0,ROUNDUP(((U12+2000*K72+20000*P72)*H72+O17*U72),-3)),"")</f>
        <v>163000</v>
      </c>
      <c r="Y72" s="36"/>
      <c r="Z72" s="36"/>
      <c r="AA72" s="36"/>
      <c r="AB72" s="37"/>
    </row>
    <row r="73" spans="1:28" ht="13.15" customHeight="1" x14ac:dyDescent="0.4">
      <c r="A73" s="38">
        <v>44444</v>
      </c>
      <c r="B73" s="38"/>
      <c r="C73" s="38"/>
      <c r="D73" s="38"/>
      <c r="E73" s="181" t="s">
        <v>18</v>
      </c>
      <c r="F73" s="181"/>
      <c r="G73" s="181"/>
      <c r="H73" s="40">
        <f t="shared" si="0"/>
        <v>0.188</v>
      </c>
      <c r="I73" s="40"/>
      <c r="J73" s="40"/>
      <c r="K73" s="41">
        <f t="shared" si="1"/>
        <v>0</v>
      </c>
      <c r="L73" s="41"/>
      <c r="M73" s="41"/>
      <c r="N73" s="188"/>
      <c r="O73" s="189"/>
      <c r="P73" s="188"/>
      <c r="Q73" s="188"/>
      <c r="R73" s="185" t="s">
        <v>72</v>
      </c>
      <c r="S73" s="186"/>
      <c r="T73" s="187"/>
      <c r="U73" s="34">
        <f t="shared" si="2"/>
        <v>0.25</v>
      </c>
      <c r="V73" s="34"/>
      <c r="W73" s="34"/>
      <c r="X73" s="35">
        <f>IFERROR(IF(H73="支給しない",0,ROUNDUP(((U12+2000*K73+20000*P73)*H73+O17*U73),-3)),"")</f>
        <v>163000</v>
      </c>
      <c r="Y73" s="36"/>
      <c r="Z73" s="36"/>
      <c r="AA73" s="36"/>
      <c r="AB73" s="37"/>
    </row>
    <row r="74" spans="1:28" ht="13.15" customHeight="1" x14ac:dyDescent="0.4">
      <c r="A74" s="38">
        <v>44445</v>
      </c>
      <c r="B74" s="38"/>
      <c r="C74" s="38"/>
      <c r="D74" s="38"/>
      <c r="E74" s="181" t="s">
        <v>19</v>
      </c>
      <c r="F74" s="181"/>
      <c r="G74" s="181"/>
      <c r="H74" s="40">
        <f t="shared" si="0"/>
        <v>0.188</v>
      </c>
      <c r="I74" s="40"/>
      <c r="J74" s="40"/>
      <c r="K74" s="41">
        <f t="shared" si="1"/>
        <v>0</v>
      </c>
      <c r="L74" s="41"/>
      <c r="M74" s="41"/>
      <c r="N74" s="188"/>
      <c r="O74" s="189"/>
      <c r="P74" s="188"/>
      <c r="Q74" s="188"/>
      <c r="R74" s="185" t="s">
        <v>74</v>
      </c>
      <c r="S74" s="186"/>
      <c r="T74" s="187"/>
      <c r="U74" s="34">
        <f t="shared" si="2"/>
        <v>0.16700000000000001</v>
      </c>
      <c r="V74" s="34"/>
      <c r="W74" s="34"/>
      <c r="X74" s="35">
        <f>IFERROR(IF(H74="支給しない",0,ROUNDUP(((U12+2000*K74+20000*P74)*H74+O17*U74),-3)),"")</f>
        <v>147000</v>
      </c>
      <c r="Y74" s="36"/>
      <c r="Z74" s="36"/>
      <c r="AA74" s="36"/>
      <c r="AB74" s="37"/>
    </row>
    <row r="75" spans="1:28" ht="13.15" customHeight="1" x14ac:dyDescent="0.4">
      <c r="A75" s="38">
        <v>44446</v>
      </c>
      <c r="B75" s="38"/>
      <c r="C75" s="38"/>
      <c r="D75" s="38"/>
      <c r="E75" s="181" t="s">
        <v>19</v>
      </c>
      <c r="F75" s="181"/>
      <c r="G75" s="181"/>
      <c r="H75" s="40">
        <f t="shared" si="0"/>
        <v>0.188</v>
      </c>
      <c r="I75" s="40"/>
      <c r="J75" s="40"/>
      <c r="K75" s="41">
        <f t="shared" si="1"/>
        <v>0</v>
      </c>
      <c r="L75" s="41"/>
      <c r="M75" s="41"/>
      <c r="N75" s="188"/>
      <c r="O75" s="189"/>
      <c r="P75" s="188"/>
      <c r="Q75" s="188"/>
      <c r="R75" s="185" t="s">
        <v>74</v>
      </c>
      <c r="S75" s="186"/>
      <c r="T75" s="187"/>
      <c r="U75" s="34">
        <f t="shared" si="2"/>
        <v>0.16700000000000001</v>
      </c>
      <c r="V75" s="34"/>
      <c r="W75" s="34"/>
      <c r="X75" s="35">
        <f>IFERROR(IF(H75="支給しない",0,ROUNDUP(((U12+2000*K75+20000*P75)*H75+O17*U75),-3)),"")</f>
        <v>147000</v>
      </c>
      <c r="Y75" s="36"/>
      <c r="Z75" s="36"/>
      <c r="AA75" s="36"/>
      <c r="AB75" s="37"/>
    </row>
    <row r="76" spans="1:28" ht="13.15" customHeight="1" x14ac:dyDescent="0.4">
      <c r="A76" s="38">
        <v>44447</v>
      </c>
      <c r="B76" s="38"/>
      <c r="C76" s="38"/>
      <c r="D76" s="38"/>
      <c r="E76" s="181" t="s">
        <v>19</v>
      </c>
      <c r="F76" s="181"/>
      <c r="G76" s="181"/>
      <c r="H76" s="40">
        <f t="shared" si="0"/>
        <v>0.188</v>
      </c>
      <c r="I76" s="40"/>
      <c r="J76" s="40"/>
      <c r="K76" s="41">
        <f t="shared" si="1"/>
        <v>0</v>
      </c>
      <c r="L76" s="41"/>
      <c r="M76" s="41"/>
      <c r="N76" s="188"/>
      <c r="O76" s="189"/>
      <c r="P76" s="188"/>
      <c r="Q76" s="188"/>
      <c r="R76" s="185" t="s">
        <v>74</v>
      </c>
      <c r="S76" s="186"/>
      <c r="T76" s="187"/>
      <c r="U76" s="34">
        <f t="shared" si="2"/>
        <v>0.16700000000000001</v>
      </c>
      <c r="V76" s="34"/>
      <c r="W76" s="34"/>
      <c r="X76" s="35">
        <f>IFERROR(IF(H76="支給しない",0,ROUNDUP(((U12+2000*K76+20000*P76)*H76+O17*U76),-3)),"")</f>
        <v>147000</v>
      </c>
      <c r="Y76" s="36"/>
      <c r="Z76" s="36"/>
      <c r="AA76" s="36"/>
      <c r="AB76" s="37"/>
    </row>
    <row r="77" spans="1:28" ht="13.15" customHeight="1" x14ac:dyDescent="0.4">
      <c r="A77" s="38">
        <v>44448</v>
      </c>
      <c r="B77" s="38"/>
      <c r="C77" s="38"/>
      <c r="D77" s="38"/>
      <c r="E77" s="181" t="s">
        <v>19</v>
      </c>
      <c r="F77" s="181"/>
      <c r="G77" s="181"/>
      <c r="H77" s="40">
        <f t="shared" si="0"/>
        <v>0.188</v>
      </c>
      <c r="I77" s="40"/>
      <c r="J77" s="40"/>
      <c r="K77" s="41">
        <f t="shared" si="1"/>
        <v>0</v>
      </c>
      <c r="L77" s="41"/>
      <c r="M77" s="41"/>
      <c r="N77" s="188"/>
      <c r="O77" s="189"/>
      <c r="P77" s="188"/>
      <c r="Q77" s="188"/>
      <c r="R77" s="185" t="s">
        <v>74</v>
      </c>
      <c r="S77" s="186"/>
      <c r="T77" s="187"/>
      <c r="U77" s="34">
        <f t="shared" si="2"/>
        <v>0.16700000000000001</v>
      </c>
      <c r="V77" s="34"/>
      <c r="W77" s="34"/>
      <c r="X77" s="35">
        <f>IFERROR(IF(H77="支給しない",0,ROUNDUP(((U12+2000*K77+20000*P77)*H77+O17*U77),-3)),"")</f>
        <v>147000</v>
      </c>
      <c r="Y77" s="36"/>
      <c r="Z77" s="36"/>
      <c r="AA77" s="36"/>
      <c r="AB77" s="37"/>
    </row>
    <row r="78" spans="1:28" ht="13.15" customHeight="1" x14ac:dyDescent="0.4">
      <c r="A78" s="38">
        <v>44449</v>
      </c>
      <c r="B78" s="38"/>
      <c r="C78" s="38"/>
      <c r="D78" s="38"/>
      <c r="E78" s="181" t="s">
        <v>19</v>
      </c>
      <c r="F78" s="181"/>
      <c r="G78" s="181"/>
      <c r="H78" s="40">
        <f t="shared" si="0"/>
        <v>0.188</v>
      </c>
      <c r="I78" s="40"/>
      <c r="J78" s="40"/>
      <c r="K78" s="41">
        <f t="shared" si="1"/>
        <v>0</v>
      </c>
      <c r="L78" s="41"/>
      <c r="M78" s="41"/>
      <c r="N78" s="188"/>
      <c r="O78" s="189"/>
      <c r="P78" s="188"/>
      <c r="Q78" s="188"/>
      <c r="R78" s="185" t="s">
        <v>74</v>
      </c>
      <c r="S78" s="186"/>
      <c r="T78" s="187"/>
      <c r="U78" s="34">
        <f t="shared" si="2"/>
        <v>0.16700000000000001</v>
      </c>
      <c r="V78" s="34"/>
      <c r="W78" s="34"/>
      <c r="X78" s="35">
        <f>IFERROR(IF(H78="支給しない",0,ROUNDUP(((U12+2000*K78+20000*P78)*H78+O17*U78),-3)),"")</f>
        <v>147000</v>
      </c>
      <c r="Y78" s="36"/>
      <c r="Z78" s="36"/>
      <c r="AA78" s="36"/>
      <c r="AB78" s="37"/>
    </row>
    <row r="79" spans="1:28" ht="13.15" customHeight="1" x14ac:dyDescent="0.4">
      <c r="A79" s="38">
        <v>44450</v>
      </c>
      <c r="B79" s="38"/>
      <c r="C79" s="38"/>
      <c r="D79" s="38"/>
      <c r="E79" s="181" t="s">
        <v>18</v>
      </c>
      <c r="F79" s="181"/>
      <c r="G79" s="181"/>
      <c r="H79" s="40">
        <f t="shared" si="0"/>
        <v>0.188</v>
      </c>
      <c r="I79" s="40"/>
      <c r="J79" s="40"/>
      <c r="K79" s="41">
        <f t="shared" si="1"/>
        <v>0</v>
      </c>
      <c r="L79" s="41"/>
      <c r="M79" s="41"/>
      <c r="N79" s="188"/>
      <c r="O79" s="189"/>
      <c r="P79" s="188"/>
      <c r="Q79" s="188"/>
      <c r="R79" s="185" t="s">
        <v>72</v>
      </c>
      <c r="S79" s="186"/>
      <c r="T79" s="187"/>
      <c r="U79" s="34">
        <f t="shared" si="2"/>
        <v>0.25</v>
      </c>
      <c r="V79" s="34"/>
      <c r="W79" s="34"/>
      <c r="X79" s="35">
        <f>IFERROR(IF(H79="支給しない",0,ROUNDUP(((U12+2000*K79+20000*P79)*H79+O17*U79),-3)),"")</f>
        <v>163000</v>
      </c>
      <c r="Y79" s="36"/>
      <c r="Z79" s="36"/>
      <c r="AA79" s="36"/>
      <c r="AB79" s="37"/>
    </row>
    <row r="80" spans="1:28" ht="13.15" customHeight="1" thickBot="1" x14ac:dyDescent="0.45">
      <c r="A80" s="38">
        <v>44451</v>
      </c>
      <c r="B80" s="38"/>
      <c r="C80" s="38"/>
      <c r="D80" s="38"/>
      <c r="E80" s="190" t="s">
        <v>18</v>
      </c>
      <c r="F80" s="191"/>
      <c r="G80" s="192"/>
      <c r="H80" s="40">
        <f t="shared" si="0"/>
        <v>0.188</v>
      </c>
      <c r="I80" s="40"/>
      <c r="J80" s="40"/>
      <c r="K80" s="41">
        <f t="shared" si="1"/>
        <v>0</v>
      </c>
      <c r="L80" s="41"/>
      <c r="M80" s="41"/>
      <c r="N80" s="188"/>
      <c r="O80" s="189"/>
      <c r="P80" s="188"/>
      <c r="Q80" s="188"/>
      <c r="R80" s="185" t="s">
        <v>72</v>
      </c>
      <c r="S80" s="186"/>
      <c r="T80" s="187"/>
      <c r="U80" s="34">
        <f t="shared" si="2"/>
        <v>0.25</v>
      </c>
      <c r="V80" s="34"/>
      <c r="W80" s="34"/>
      <c r="X80" s="35">
        <f>IFERROR(IF(H80="支給しない",0,ROUNDUP(((U12+2000*K80+20000*P80)*H80+O17*U80),-3)),"")</f>
        <v>163000</v>
      </c>
      <c r="Y80" s="36"/>
      <c r="Z80" s="36"/>
      <c r="AA80" s="36"/>
      <c r="AB80" s="37"/>
    </row>
    <row r="81" spans="1:33" ht="19.149999999999999" customHeight="1" thickTop="1" thickBot="1" x14ac:dyDescent="0.45">
      <c r="A81" s="45" t="s">
        <v>59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 t="s">
        <v>80</v>
      </c>
      <c r="S81" s="46"/>
      <c r="T81" s="46"/>
      <c r="U81" s="46"/>
      <c r="V81" s="46"/>
      <c r="W81" s="47"/>
      <c r="X81" s="48">
        <f>IF(COUNTIF(X59:AB80,"対象外"),0,SUM(X57:AB80))</f>
        <v>3656000</v>
      </c>
      <c r="Y81" s="49"/>
      <c r="Z81" s="49"/>
      <c r="AA81" s="49"/>
      <c r="AB81" s="50"/>
    </row>
    <row r="82" spans="1:33" ht="13.9" customHeight="1" thickTop="1" x14ac:dyDescent="0.4">
      <c r="A82" s="16"/>
      <c r="B82" s="16"/>
      <c r="C82" s="16"/>
      <c r="D82" s="29"/>
      <c r="E82" s="16"/>
      <c r="F82" s="16"/>
      <c r="G82" s="29"/>
      <c r="H82" s="29"/>
      <c r="I82" s="16"/>
      <c r="J82" s="16"/>
      <c r="K82" s="30"/>
      <c r="L82" s="29"/>
      <c r="M82" s="16"/>
      <c r="N82" s="16"/>
      <c r="O82" s="29"/>
      <c r="P82" s="29"/>
      <c r="Q82" s="16"/>
      <c r="R82" s="16"/>
      <c r="S82" s="30"/>
      <c r="T82" s="16"/>
      <c r="U82" s="16"/>
      <c r="V82" s="29"/>
      <c r="AC82" s="29"/>
      <c r="AD82" s="30"/>
      <c r="AE82" s="29"/>
      <c r="AF82" s="29"/>
      <c r="AG82" s="29"/>
    </row>
  </sheetData>
  <sheetProtection algorithmName="SHA-512" hashValue="WZZtncPndWqYfQFkvsWWwDuPdsVVdg1kdXR8/Dov5uGy9LK7ix2cxw+QojhxvGHbBl0PKJv8Syf/pY5d0PjnLw==" saltValue="poDs/PB4UH3SAzJpnCaVSg==" spinCount="100000" sheet="1" objects="1" scenarios="1"/>
  <mergeCells count="363">
    <mergeCell ref="X81:AB81"/>
    <mergeCell ref="X79:AB79"/>
    <mergeCell ref="A80:D80"/>
    <mergeCell ref="E80:G80"/>
    <mergeCell ref="H80:J80"/>
    <mergeCell ref="K80:M80"/>
    <mergeCell ref="N80:O80"/>
    <mergeCell ref="P80:Q80"/>
    <mergeCell ref="R80:T80"/>
    <mergeCell ref="U80:W80"/>
    <mergeCell ref="X80:AB80"/>
    <mergeCell ref="A79:D79"/>
    <mergeCell ref="E79:G79"/>
    <mergeCell ref="H79:J79"/>
    <mergeCell ref="K79:M79"/>
    <mergeCell ref="N79:O79"/>
    <mergeCell ref="P79:Q79"/>
    <mergeCell ref="R79:T79"/>
    <mergeCell ref="U79:W79"/>
    <mergeCell ref="A81:Q81"/>
    <mergeCell ref="R81:W81"/>
    <mergeCell ref="R77:T77"/>
    <mergeCell ref="U77:W77"/>
    <mergeCell ref="X77:AB77"/>
    <mergeCell ref="A78:D78"/>
    <mergeCell ref="E78:G78"/>
    <mergeCell ref="H78:J78"/>
    <mergeCell ref="K78:M78"/>
    <mergeCell ref="N78:O78"/>
    <mergeCell ref="P78:Q78"/>
    <mergeCell ref="R78:T78"/>
    <mergeCell ref="A77:D77"/>
    <mergeCell ref="E77:G77"/>
    <mergeCell ref="H77:J77"/>
    <mergeCell ref="K77:M77"/>
    <mergeCell ref="N77:O77"/>
    <mergeCell ref="P77:Q77"/>
    <mergeCell ref="U78:W78"/>
    <mergeCell ref="X78:AB78"/>
    <mergeCell ref="A76:D76"/>
    <mergeCell ref="E76:G76"/>
    <mergeCell ref="H76:J76"/>
    <mergeCell ref="K76:M76"/>
    <mergeCell ref="N76:O76"/>
    <mergeCell ref="P76:Q76"/>
    <mergeCell ref="R76:T76"/>
    <mergeCell ref="U76:W76"/>
    <mergeCell ref="X76:AB76"/>
    <mergeCell ref="A75:D75"/>
    <mergeCell ref="E75:G75"/>
    <mergeCell ref="H75:J75"/>
    <mergeCell ref="K75:M75"/>
    <mergeCell ref="N75:O75"/>
    <mergeCell ref="P75:Q75"/>
    <mergeCell ref="R75:T75"/>
    <mergeCell ref="U75:W75"/>
    <mergeCell ref="X75:AB75"/>
    <mergeCell ref="R73:T73"/>
    <mergeCell ref="U73:W73"/>
    <mergeCell ref="X73:AB73"/>
    <mergeCell ref="A74:D74"/>
    <mergeCell ref="E74:G74"/>
    <mergeCell ref="H74:J74"/>
    <mergeCell ref="K74:M74"/>
    <mergeCell ref="N74:O74"/>
    <mergeCell ref="P74:Q74"/>
    <mergeCell ref="R74:T74"/>
    <mergeCell ref="A73:D73"/>
    <mergeCell ref="E73:G73"/>
    <mergeCell ref="H73:J73"/>
    <mergeCell ref="K73:M73"/>
    <mergeCell ref="N73:O73"/>
    <mergeCell ref="P73:Q73"/>
    <mergeCell ref="U74:W74"/>
    <mergeCell ref="X74:AB74"/>
    <mergeCell ref="A72:D72"/>
    <mergeCell ref="E72:G72"/>
    <mergeCell ref="H72:J72"/>
    <mergeCell ref="K72:M72"/>
    <mergeCell ref="N72:O72"/>
    <mergeCell ref="P72:Q72"/>
    <mergeCell ref="R72:T72"/>
    <mergeCell ref="U72:W72"/>
    <mergeCell ref="X72:AB72"/>
    <mergeCell ref="A71:D71"/>
    <mergeCell ref="E71:G71"/>
    <mergeCell ref="H71:J71"/>
    <mergeCell ref="K71:M71"/>
    <mergeCell ref="N71:O71"/>
    <mergeCell ref="P71:Q71"/>
    <mergeCell ref="R71:T71"/>
    <mergeCell ref="U71:W71"/>
    <mergeCell ref="X71:AB71"/>
    <mergeCell ref="R69:T69"/>
    <mergeCell ref="U69:W69"/>
    <mergeCell ref="X69:AB69"/>
    <mergeCell ref="A70:D70"/>
    <mergeCell ref="E70:G70"/>
    <mergeCell ref="H70:J70"/>
    <mergeCell ref="K70:M70"/>
    <mergeCell ref="N70:O70"/>
    <mergeCell ref="P70:Q70"/>
    <mergeCell ref="R70:T70"/>
    <mergeCell ref="A69:D69"/>
    <mergeCell ref="E69:G69"/>
    <mergeCell ref="H69:J69"/>
    <mergeCell ref="K69:M69"/>
    <mergeCell ref="N69:O69"/>
    <mergeCell ref="P69:Q69"/>
    <mergeCell ref="U70:W70"/>
    <mergeCell ref="X70:AB70"/>
    <mergeCell ref="A68:D68"/>
    <mergeCell ref="E68:G68"/>
    <mergeCell ref="H68:J68"/>
    <mergeCell ref="K68:M68"/>
    <mergeCell ref="N68:O68"/>
    <mergeCell ref="P68:Q68"/>
    <mergeCell ref="R68:T68"/>
    <mergeCell ref="U68:W68"/>
    <mergeCell ref="X68:AB68"/>
    <mergeCell ref="A67:D67"/>
    <mergeCell ref="E67:G67"/>
    <mergeCell ref="H67:J67"/>
    <mergeCell ref="K67:M67"/>
    <mergeCell ref="N67:O67"/>
    <mergeCell ref="P67:Q67"/>
    <mergeCell ref="R67:T67"/>
    <mergeCell ref="U67:W67"/>
    <mergeCell ref="X67:AB67"/>
    <mergeCell ref="R65:T65"/>
    <mergeCell ref="U65:W65"/>
    <mergeCell ref="X65:AB65"/>
    <mergeCell ref="A66:D66"/>
    <mergeCell ref="E66:G66"/>
    <mergeCell ref="H66:J66"/>
    <mergeCell ref="K66:M66"/>
    <mergeCell ref="N66:O66"/>
    <mergeCell ref="P66:Q66"/>
    <mergeCell ref="R66:T66"/>
    <mergeCell ref="A65:D65"/>
    <mergeCell ref="E65:G65"/>
    <mergeCell ref="H65:J65"/>
    <mergeCell ref="K65:M65"/>
    <mergeCell ref="N65:O65"/>
    <mergeCell ref="P65:Q65"/>
    <mergeCell ref="U66:W66"/>
    <mergeCell ref="X66:AB66"/>
    <mergeCell ref="A64:D64"/>
    <mergeCell ref="E64:G64"/>
    <mergeCell ref="H64:J64"/>
    <mergeCell ref="K64:M64"/>
    <mergeCell ref="N64:O64"/>
    <mergeCell ref="P64:Q64"/>
    <mergeCell ref="R64:T64"/>
    <mergeCell ref="U64:W64"/>
    <mergeCell ref="X64:AB64"/>
    <mergeCell ref="A63:D63"/>
    <mergeCell ref="E63:G63"/>
    <mergeCell ref="H63:J63"/>
    <mergeCell ref="K63:M63"/>
    <mergeCell ref="N63:O63"/>
    <mergeCell ref="P63:Q63"/>
    <mergeCell ref="R63:T63"/>
    <mergeCell ref="U63:W63"/>
    <mergeCell ref="X63:AB63"/>
    <mergeCell ref="R61:T61"/>
    <mergeCell ref="U61:W61"/>
    <mergeCell ref="X61:AB61"/>
    <mergeCell ref="A62:D62"/>
    <mergeCell ref="E62:G62"/>
    <mergeCell ref="H62:J62"/>
    <mergeCell ref="K62:M62"/>
    <mergeCell ref="N62:O62"/>
    <mergeCell ref="P62:Q62"/>
    <mergeCell ref="R62:T62"/>
    <mergeCell ref="A61:D61"/>
    <mergeCell ref="E61:G61"/>
    <mergeCell ref="H61:J61"/>
    <mergeCell ref="K61:M61"/>
    <mergeCell ref="N61:O61"/>
    <mergeCell ref="P61:Q61"/>
    <mergeCell ref="U62:W62"/>
    <mergeCell ref="X62:AB62"/>
    <mergeCell ref="A60:D60"/>
    <mergeCell ref="E60:G60"/>
    <mergeCell ref="H60:J60"/>
    <mergeCell ref="K60:M60"/>
    <mergeCell ref="N60:O60"/>
    <mergeCell ref="P60:Q60"/>
    <mergeCell ref="R60:T60"/>
    <mergeCell ref="U60:W60"/>
    <mergeCell ref="X60:AB60"/>
    <mergeCell ref="A59:D59"/>
    <mergeCell ref="E59:G59"/>
    <mergeCell ref="H59:J59"/>
    <mergeCell ref="K59:M59"/>
    <mergeCell ref="N59:O59"/>
    <mergeCell ref="P59:Q59"/>
    <mergeCell ref="R59:T59"/>
    <mergeCell ref="U59:W59"/>
    <mergeCell ref="X59:AB59"/>
    <mergeCell ref="A58:D58"/>
    <mergeCell ref="E58:G58"/>
    <mergeCell ref="H58:J58"/>
    <mergeCell ref="K58:M58"/>
    <mergeCell ref="N58:O58"/>
    <mergeCell ref="P58:Q58"/>
    <mergeCell ref="R58:T58"/>
    <mergeCell ref="U58:W58"/>
    <mergeCell ref="X58:AB58"/>
    <mergeCell ref="X55:AB56"/>
    <mergeCell ref="K56:M56"/>
    <mergeCell ref="N56:O56"/>
    <mergeCell ref="P56:Q56"/>
    <mergeCell ref="A57:D57"/>
    <mergeCell ref="E57:G57"/>
    <mergeCell ref="H57:J57"/>
    <mergeCell ref="K57:M57"/>
    <mergeCell ref="N57:O57"/>
    <mergeCell ref="P57:Q57"/>
    <mergeCell ref="A55:D56"/>
    <mergeCell ref="E55:G56"/>
    <mergeCell ref="H55:J56"/>
    <mergeCell ref="K55:Q55"/>
    <mergeCell ref="R55:T56"/>
    <mergeCell ref="U55:W56"/>
    <mergeCell ref="R57:T57"/>
    <mergeCell ref="U57:W57"/>
    <mergeCell ref="X57:AB57"/>
    <mergeCell ref="A50:H50"/>
    <mergeCell ref="P50:R52"/>
    <mergeCell ref="S50:U52"/>
    <mergeCell ref="A51:H51"/>
    <mergeCell ref="I51:J51"/>
    <mergeCell ref="A52:H52"/>
    <mergeCell ref="I52:J52"/>
    <mergeCell ref="A46:H46"/>
    <mergeCell ref="P46:R48"/>
    <mergeCell ref="S46:U48"/>
    <mergeCell ref="A47:H47"/>
    <mergeCell ref="I47:J47"/>
    <mergeCell ref="A48:H48"/>
    <mergeCell ref="I48:J48"/>
    <mergeCell ref="A42:H42"/>
    <mergeCell ref="P42:R44"/>
    <mergeCell ref="S42:U44"/>
    <mergeCell ref="A43:H43"/>
    <mergeCell ref="I43:J43"/>
    <mergeCell ref="A44:H44"/>
    <mergeCell ref="I44:J44"/>
    <mergeCell ref="A39:E39"/>
    <mergeCell ref="F39:H39"/>
    <mergeCell ref="I39:K39"/>
    <mergeCell ref="L39:N39"/>
    <mergeCell ref="A37:E37"/>
    <mergeCell ref="F37:H37"/>
    <mergeCell ref="I37:K37"/>
    <mergeCell ref="L37:N37"/>
    <mergeCell ref="P33:R33"/>
    <mergeCell ref="Z40:AB40"/>
    <mergeCell ref="P41:R41"/>
    <mergeCell ref="S41:U41"/>
    <mergeCell ref="P37:R37"/>
    <mergeCell ref="S37:U37"/>
    <mergeCell ref="W37:Y39"/>
    <mergeCell ref="Z37:AB39"/>
    <mergeCell ref="A38:E38"/>
    <mergeCell ref="F38:H38"/>
    <mergeCell ref="I38:K38"/>
    <mergeCell ref="L38:N38"/>
    <mergeCell ref="P38:R39"/>
    <mergeCell ref="S38:U39"/>
    <mergeCell ref="A33:E33"/>
    <mergeCell ref="F33:H33"/>
    <mergeCell ref="I33:K33"/>
    <mergeCell ref="L33:N33"/>
    <mergeCell ref="P29:R29"/>
    <mergeCell ref="S33:U33"/>
    <mergeCell ref="W33:Y35"/>
    <mergeCell ref="Z33:AB35"/>
    <mergeCell ref="A34:E34"/>
    <mergeCell ref="F34:H34"/>
    <mergeCell ref="I34:K34"/>
    <mergeCell ref="L34:N34"/>
    <mergeCell ref="P34:R35"/>
    <mergeCell ref="S34:U35"/>
    <mergeCell ref="A35:E35"/>
    <mergeCell ref="F35:H35"/>
    <mergeCell ref="I35:K35"/>
    <mergeCell ref="L35:N35"/>
    <mergeCell ref="W29:Y31"/>
    <mergeCell ref="Z29:AB31"/>
    <mergeCell ref="A30:E30"/>
    <mergeCell ref="F30:H30"/>
    <mergeCell ref="I30:K30"/>
    <mergeCell ref="L30:N30"/>
    <mergeCell ref="P30:R31"/>
    <mergeCell ref="S30:U31"/>
    <mergeCell ref="A31:E31"/>
    <mergeCell ref="F31:H31"/>
    <mergeCell ref="I31:K31"/>
    <mergeCell ref="L31:N31"/>
    <mergeCell ref="L23:N23"/>
    <mergeCell ref="I27:K27"/>
    <mergeCell ref="L27:N27"/>
    <mergeCell ref="A29:E29"/>
    <mergeCell ref="F29:H29"/>
    <mergeCell ref="I29:K29"/>
    <mergeCell ref="L29:N29"/>
    <mergeCell ref="I23:K23"/>
    <mergeCell ref="W25:Y27"/>
    <mergeCell ref="Z25:AB27"/>
    <mergeCell ref="A26:E26"/>
    <mergeCell ref="F26:H26"/>
    <mergeCell ref="I26:K26"/>
    <mergeCell ref="L26:N26"/>
    <mergeCell ref="P26:R27"/>
    <mergeCell ref="S26:U27"/>
    <mergeCell ref="A27:E27"/>
    <mergeCell ref="F27:H27"/>
    <mergeCell ref="A25:E25"/>
    <mergeCell ref="F25:H25"/>
    <mergeCell ref="I25:K25"/>
    <mergeCell ref="L25:N25"/>
    <mergeCell ref="P25:R25"/>
    <mergeCell ref="S25:U25"/>
    <mergeCell ref="S29:U29"/>
    <mergeCell ref="W20:Y20"/>
    <mergeCell ref="B12:H12"/>
    <mergeCell ref="I12:L12"/>
    <mergeCell ref="O12:Q12"/>
    <mergeCell ref="R12:S12"/>
    <mergeCell ref="U12:Y12"/>
    <mergeCell ref="Z20:AB20"/>
    <mergeCell ref="A21:E21"/>
    <mergeCell ref="F21:H21"/>
    <mergeCell ref="I21:K21"/>
    <mergeCell ref="L21:N21"/>
    <mergeCell ref="P21:R21"/>
    <mergeCell ref="S21:U21"/>
    <mergeCell ref="W21:Y23"/>
    <mergeCell ref="Z21:AB23"/>
    <mergeCell ref="A22:E22"/>
    <mergeCell ref="F22:H22"/>
    <mergeCell ref="I22:K22"/>
    <mergeCell ref="L22:N22"/>
    <mergeCell ref="P22:R23"/>
    <mergeCell ref="S22:U23"/>
    <mergeCell ref="A23:E23"/>
    <mergeCell ref="F23:H23"/>
    <mergeCell ref="Z12:AA12"/>
    <mergeCell ref="A3:AB3"/>
    <mergeCell ref="U5:Z5"/>
    <mergeCell ref="U6:Z6"/>
    <mergeCell ref="A8:C8"/>
    <mergeCell ref="D8:X8"/>
    <mergeCell ref="A11:H11"/>
    <mergeCell ref="I11:L11"/>
    <mergeCell ref="A17:G17"/>
    <mergeCell ref="H17:I17"/>
    <mergeCell ref="J17:M17"/>
    <mergeCell ref="O17:S17"/>
    <mergeCell ref="T17:U17"/>
  </mergeCells>
  <phoneticPr fontId="1"/>
  <conditionalFormatting sqref="P22:R23">
    <cfRule type="cellIs" dxfId="4" priority="9" operator="equal">
      <formula>0</formula>
    </cfRule>
  </conditionalFormatting>
  <conditionalFormatting sqref="P26:R27">
    <cfRule type="cellIs" dxfId="3" priority="4" operator="equal">
      <formula>0</formula>
    </cfRule>
  </conditionalFormatting>
  <conditionalFormatting sqref="P30:R31">
    <cfRule type="cellIs" dxfId="2" priority="3" operator="equal">
      <formula>0</formula>
    </cfRule>
  </conditionalFormatting>
  <conditionalFormatting sqref="P34:R35">
    <cfRule type="cellIs" dxfId="1" priority="2" operator="equal">
      <formula>0</formula>
    </cfRule>
  </conditionalFormatting>
  <conditionalFormatting sqref="P38:R39">
    <cfRule type="cellIs" dxfId="0" priority="1" operator="equal">
      <formula>0</formula>
    </cfRule>
  </conditionalFormatting>
  <dataValidations count="2">
    <dataValidation type="list" allowBlank="1" showInputMessage="1" showErrorMessage="1" sqref="E57:E80">
      <formula1>$AD$56:$AD$61</formula1>
    </dataValidation>
    <dataValidation type="list" allowBlank="1" showInputMessage="1" showErrorMessage="1" sqref="R57:R80">
      <formula1>$AG$56:$AG$58</formula1>
    </dataValidation>
  </dataValidations>
  <pageMargins left="0.7" right="0.7" top="0.75" bottom="0.75" header="0.3" footer="0.3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映画館（大規模施設）</vt:lpstr>
      <vt:lpstr>記入例</vt:lpstr>
      <vt:lpstr>'映画館（大規模施設）'!Print_Area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SG15710のC20-2332</cp:lastModifiedBy>
  <cp:lastPrinted>2021-09-14T11:38:36Z</cp:lastPrinted>
  <dcterms:created xsi:type="dcterms:W3CDTF">2021-05-31T01:24:43Z</dcterms:created>
  <dcterms:modified xsi:type="dcterms:W3CDTF">2021-09-29T10:33:27Z</dcterms:modified>
</cp:coreProperties>
</file>